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laspaleonfs00\DATOS\GRUPOS\1258333_PHCAN_23_24\05_INFORMES_ANUALES\03-Inf.Seguimiento-2022_Apéndices\01-ES126_LG\03-Entrega\"/>
    </mc:Choice>
  </mc:AlternateContent>
  <bookViews>
    <workbookView xWindow="25080" yWindow="375" windowWidth="19440" windowHeight="15000" tabRatio="880"/>
  </bookViews>
  <sheets>
    <sheet name="Indice" sheetId="9" r:id="rId1"/>
    <sheet name="00-Datos generales" sheetId="1" r:id="rId2"/>
    <sheet name="01-Recursos " sheetId="16" r:id="rId3"/>
    <sheet name="02-Usos" sheetId="13" r:id="rId4"/>
    <sheet name="03-Q ecologicos" sheetId="4" r:id="rId5"/>
    <sheet name="04-Estado masas" sheetId="15" r:id="rId6"/>
    <sheet name="06-Otros" sheetId="6" r:id="rId7"/>
  </sheets>
  <externalReferences>
    <externalReference r:id="rId8"/>
  </externalReferences>
  <definedNames>
    <definedName name="_xlnm._FilterDatabase" localSheetId="5" hidden="1">'04-Estado masas'!$H$3:$L$115</definedName>
    <definedName name="_GoBack" localSheetId="2">'01-Recursos '!#REF!</definedName>
    <definedName name="_xlnm.Print_Area" localSheetId="1">'00-Datos generales'!$A$1:$M$24</definedName>
    <definedName name="_xlnm.Print_Area" localSheetId="2">'01-Recursos '!$A$1:$U$61</definedName>
    <definedName name="_xlnm.Print_Area" localSheetId="3">'02-Usos'!$A$1:$P$110</definedName>
    <definedName name="_xlnm.Print_Area" localSheetId="4">'03-Q ecologicos'!$A$1:$P$50</definedName>
    <definedName name="_xlnm.Print_Area" localSheetId="5">'04-Estado masas'!$A$1:$Q$124</definedName>
    <definedName name="_xlnm.Print_Area" localSheetId="6">'06-Otros'!$A$1:$P$113</definedName>
    <definedName name="_xlnm.Print_Area" localSheetId="0">Indice!$B$4:$B$12</definedName>
    <definedName name="ID_Situacion" localSheetId="3">[1]Leyenda_Situacion!#REF!</definedName>
    <definedName name="ID_Situacion" localSheetId="5">[1]Leyenda_Situacion!#REF!</definedName>
    <definedName name="ID_Situacion">[1]Leyenda_Situacion!#REF!</definedName>
    <definedName name="LISTA_SIT">[1]Leyenda_Situacion!$A$2:$A$10</definedName>
    <definedName name="Situacion" localSheetId="3">[1]Leyenda_Situacion!#REF!</definedName>
    <definedName name="Situacion" localSheetId="5">[1]Leyenda_Situacion!#REF!</definedName>
    <definedName name="Situacion">[1]Leyenda_Situacion!#REF!</definedName>
    <definedName name="_xlnm.Print_Titles" localSheetId="3">'02-Usos'!$3:$3</definedName>
    <definedName name="_xlnm.Print_Titles" localSheetId="5">'04-Estado masas'!$3:$3</definedName>
    <definedName name="_xlnm.Print_Titles" localSheetId="6">'06-Otros'!$3:$3</definedName>
  </definedNames>
  <calcPr calcId="162913"/>
</workbook>
</file>

<file path=xl/calcChain.xml><?xml version="1.0" encoding="utf-8"?>
<calcChain xmlns="http://schemas.openxmlformats.org/spreadsheetml/2006/main">
  <c r="M97" i="6" l="1"/>
  <c r="L97" i="6"/>
  <c r="K97" i="6"/>
  <c r="J97" i="6"/>
  <c r="I97" i="6"/>
  <c r="H97" i="6"/>
  <c r="G97" i="6"/>
  <c r="F97" i="6"/>
  <c r="E97" i="6"/>
  <c r="D97" i="6"/>
  <c r="O94" i="13" l="1"/>
  <c r="E94" i="13"/>
  <c r="F94" i="13"/>
  <c r="G94" i="13"/>
  <c r="H94" i="13"/>
  <c r="I94" i="13"/>
  <c r="J94" i="13"/>
  <c r="K94" i="13"/>
  <c r="L94" i="13"/>
  <c r="M94" i="13"/>
  <c r="N94" i="13"/>
  <c r="D94" i="13"/>
  <c r="O93" i="13"/>
  <c r="E93" i="13"/>
  <c r="F93" i="13"/>
  <c r="G93" i="13"/>
  <c r="H93" i="13"/>
  <c r="I93" i="13"/>
  <c r="J93" i="13"/>
  <c r="K93" i="13"/>
  <c r="L93" i="13"/>
  <c r="M93" i="13"/>
  <c r="N93" i="13"/>
  <c r="D93" i="13"/>
  <c r="E92" i="13"/>
  <c r="F92" i="13"/>
  <c r="G92" i="13"/>
  <c r="H92" i="13"/>
  <c r="I92" i="13"/>
  <c r="J92" i="13"/>
  <c r="K92" i="13"/>
  <c r="L92" i="13"/>
  <c r="M92" i="13"/>
  <c r="N92" i="13"/>
  <c r="O92" i="13"/>
  <c r="D92" i="13"/>
  <c r="E97" i="13"/>
  <c r="F97" i="13"/>
  <c r="G97" i="13"/>
  <c r="H97" i="13"/>
  <c r="I97" i="13"/>
  <c r="J97" i="13"/>
  <c r="K97" i="13"/>
  <c r="L97" i="13"/>
  <c r="M97" i="13"/>
  <c r="N97" i="13"/>
  <c r="O97" i="13"/>
  <c r="D97" i="13"/>
  <c r="E96" i="13"/>
  <c r="F96" i="13"/>
  <c r="G96" i="13"/>
  <c r="H96" i="13"/>
  <c r="I96" i="13"/>
  <c r="J96" i="13"/>
  <c r="K96" i="13"/>
  <c r="L96" i="13"/>
  <c r="M96" i="13"/>
  <c r="N96" i="13"/>
  <c r="O96" i="13"/>
  <c r="D96" i="13"/>
  <c r="E95" i="13"/>
  <c r="F95" i="13"/>
  <c r="G95" i="13"/>
  <c r="H95" i="13"/>
  <c r="I95" i="13"/>
  <c r="J95" i="13"/>
  <c r="K95" i="13"/>
  <c r="L95" i="13"/>
  <c r="M95" i="13"/>
  <c r="D95" i="13"/>
  <c r="E90" i="6"/>
  <c r="F90" i="6"/>
  <c r="G90" i="6"/>
  <c r="H90" i="6"/>
  <c r="I90" i="6"/>
  <c r="J90" i="6"/>
  <c r="D90" i="6"/>
  <c r="E87" i="6"/>
  <c r="F87" i="6"/>
  <c r="G87" i="6"/>
  <c r="H87" i="6"/>
  <c r="I87" i="6"/>
  <c r="J87" i="6"/>
  <c r="D87" i="6"/>
  <c r="E52" i="6"/>
  <c r="F52" i="6"/>
  <c r="G52" i="6"/>
  <c r="H52" i="6"/>
  <c r="I52" i="6"/>
  <c r="D52" i="6"/>
  <c r="N12" i="13"/>
  <c r="C9" i="1"/>
  <c r="D9" i="1"/>
  <c r="E9" i="1"/>
  <c r="F9" i="1"/>
  <c r="G9" i="1"/>
  <c r="H9" i="1"/>
  <c r="I9" i="1"/>
  <c r="J9" i="1"/>
  <c r="K9" i="1"/>
  <c r="L9" i="1"/>
  <c r="N41" i="13" l="1"/>
  <c r="O41" i="13"/>
  <c r="O57" i="13"/>
  <c r="N57" i="13" l="1"/>
  <c r="O43" i="13"/>
  <c r="O65" i="13"/>
  <c r="N43" i="13"/>
  <c r="N95" i="13" s="1"/>
  <c r="N67" i="13"/>
  <c r="N95" i="6" s="1"/>
  <c r="O47" i="13"/>
  <c r="O46" i="13"/>
  <c r="O51" i="13" s="1"/>
  <c r="N51" i="13"/>
  <c r="N90" i="6" s="1"/>
  <c r="N47" i="13"/>
  <c r="N65" i="13"/>
  <c r="N46" i="13"/>
  <c r="N64" i="13" s="1"/>
  <c r="D64" i="13"/>
  <c r="E64" i="13"/>
  <c r="F64" i="13"/>
  <c r="G64" i="13"/>
  <c r="H64" i="13"/>
  <c r="I64" i="13"/>
  <c r="J64" i="13"/>
  <c r="K64" i="13"/>
  <c r="L64" i="13"/>
  <c r="M64" i="13"/>
  <c r="D65" i="13"/>
  <c r="E65" i="13"/>
  <c r="F65" i="13"/>
  <c r="G65" i="13"/>
  <c r="H65" i="13"/>
  <c r="I65" i="13"/>
  <c r="J65" i="13"/>
  <c r="L65" i="13"/>
  <c r="M65" i="13"/>
  <c r="M66" i="13"/>
  <c r="M96" i="6" s="1"/>
  <c r="D66" i="13"/>
  <c r="D96" i="6" s="1"/>
  <c r="E66" i="13"/>
  <c r="E96" i="6" s="1"/>
  <c r="F66" i="13"/>
  <c r="F96" i="6" s="1"/>
  <c r="G66" i="13"/>
  <c r="G96" i="6" s="1"/>
  <c r="H66" i="13"/>
  <c r="H96" i="6" s="1"/>
  <c r="I66" i="13"/>
  <c r="I96" i="6" s="1"/>
  <c r="J66" i="13"/>
  <c r="J96" i="6" s="1"/>
  <c r="K66" i="13"/>
  <c r="K96" i="6" s="1"/>
  <c r="L66" i="13"/>
  <c r="L96" i="6" s="1"/>
  <c r="N66" i="13"/>
  <c r="N96" i="6" s="1"/>
  <c r="O66" i="13"/>
  <c r="J67" i="13"/>
  <c r="J95" i="6" s="1"/>
  <c r="M67" i="13"/>
  <c r="M95" i="6" s="1"/>
  <c r="D67" i="13"/>
  <c r="D95" i="6" s="1"/>
  <c r="E67" i="13"/>
  <c r="E95" i="6" s="1"/>
  <c r="F67" i="13"/>
  <c r="F95" i="6" s="1"/>
  <c r="G67" i="13"/>
  <c r="G95" i="6" s="1"/>
  <c r="H67" i="13"/>
  <c r="H95" i="6" s="1"/>
  <c r="I67" i="13"/>
  <c r="I95" i="6" s="1"/>
  <c r="K67" i="13"/>
  <c r="K95" i="6" s="1"/>
  <c r="L67" i="13"/>
  <c r="L95" i="6" s="1"/>
  <c r="O67" i="13"/>
  <c r="D68" i="13"/>
  <c r="E68" i="13"/>
  <c r="F68" i="13"/>
  <c r="G68" i="13"/>
  <c r="H68" i="13"/>
  <c r="I68" i="13"/>
  <c r="J68" i="13"/>
  <c r="K68" i="13"/>
  <c r="L68" i="13"/>
  <c r="M68" i="13"/>
  <c r="N68" i="13"/>
  <c r="O68" i="13"/>
  <c r="D69" i="13"/>
  <c r="F69" i="13"/>
  <c r="G69" i="13"/>
  <c r="H69" i="13"/>
  <c r="I69" i="13"/>
  <c r="J69" i="13"/>
  <c r="E69" i="13"/>
  <c r="L57" i="13"/>
  <c r="L69" i="13" s="1"/>
  <c r="M57" i="13"/>
  <c r="K57" i="13"/>
  <c r="L47" i="13"/>
  <c r="L51" i="13" s="1"/>
  <c r="L90" i="6" s="1"/>
  <c r="M47" i="13"/>
  <c r="M51" i="13" s="1"/>
  <c r="M90" i="6" s="1"/>
  <c r="K47" i="13"/>
  <c r="K51" i="13" s="1"/>
  <c r="K90" i="6" s="1"/>
  <c r="L41" i="13"/>
  <c r="M41" i="13"/>
  <c r="M45" i="13" s="1"/>
  <c r="M87" i="6" s="1"/>
  <c r="L45" i="13"/>
  <c r="L87" i="6" s="1"/>
  <c r="K41" i="13"/>
  <c r="K45" i="13" s="1"/>
  <c r="K87" i="6" s="1"/>
  <c r="O19" i="13"/>
  <c r="N19" i="13"/>
  <c r="M19" i="13"/>
  <c r="L19" i="13"/>
  <c r="K19" i="13"/>
  <c r="K69" i="13" l="1"/>
  <c r="M69" i="13"/>
  <c r="K65" i="13"/>
  <c r="O64" i="13"/>
  <c r="N45" i="13"/>
  <c r="N87" i="6" s="1"/>
  <c r="O95" i="13"/>
  <c r="O45" i="13"/>
  <c r="O69" i="13" s="1"/>
  <c r="J36" i="16"/>
  <c r="K36" i="16"/>
  <c r="L36" i="16"/>
  <c r="L33" i="16"/>
  <c r="L30" i="16"/>
  <c r="L27" i="16"/>
  <c r="M27" i="16"/>
  <c r="N34" i="6"/>
  <c r="M34" i="6"/>
  <c r="L34" i="6"/>
  <c r="K34" i="6"/>
  <c r="J34" i="6"/>
  <c r="I34" i="6"/>
  <c r="H34" i="6"/>
  <c r="G34" i="6"/>
  <c r="F34" i="6"/>
  <c r="E34" i="6"/>
  <c r="D34" i="6"/>
  <c r="K25" i="6"/>
  <c r="L25" i="6"/>
  <c r="M25" i="6"/>
  <c r="N25" i="6"/>
  <c r="L22" i="6"/>
  <c r="K22" i="6"/>
  <c r="J22" i="6"/>
  <c r="I22" i="6"/>
  <c r="L12" i="13"/>
  <c r="M12" i="13"/>
  <c r="N69" i="13" l="1"/>
  <c r="F12" i="13"/>
  <c r="G12" i="13"/>
  <c r="H12" i="13"/>
  <c r="I12" i="13"/>
  <c r="J12" i="13"/>
  <c r="K12" i="13"/>
</calcChain>
</file>

<file path=xl/comments1.xml><?xml version="1.0" encoding="utf-8"?>
<comments xmlns="http://schemas.openxmlformats.org/spreadsheetml/2006/main">
  <authors>
    <author>Mayoral Muñoz, Beatriz</author>
  </authors>
  <commentList>
    <comment ref="B2" authorId="0" shapeId="0">
      <text>
        <r>
          <rPr>
            <b/>
            <sz val="9"/>
            <color indexed="81"/>
            <rFont val="Tahoma"/>
            <family val="2"/>
          </rPr>
          <t>Para las DDHH Canarias se adjunta la pestaña de Datos_Recursos para completar esta plantilla adaptada al formato del apéndice y normalizar los resultados</t>
        </r>
        <r>
          <rPr>
            <sz val="9"/>
            <color indexed="81"/>
            <rFont val="Tahoma"/>
            <family val="2"/>
          </rPr>
          <t xml:space="preserve">
</t>
        </r>
      </text>
    </comment>
  </commentList>
</comments>
</file>

<file path=xl/sharedStrings.xml><?xml version="1.0" encoding="utf-8"?>
<sst xmlns="http://schemas.openxmlformats.org/spreadsheetml/2006/main" count="1038" uniqueCount="454">
  <si>
    <t>Servicios de agua
en alta a través de servicios públicos</t>
  </si>
  <si>
    <t>Servicios de agua
en baja a través de servicios públicos</t>
  </si>
  <si>
    <t>Total de agua
utilizada para atender
las demandas</t>
  </si>
  <si>
    <t>Unidades
de demanda</t>
  </si>
  <si>
    <t>Otros usos
consuntivos</t>
  </si>
  <si>
    <t>PH 15-21  Media
serie larga
(40/41-11/12)</t>
  </si>
  <si>
    <t>PH 15-21  Media
serie corta
(80/81-11/12)</t>
  </si>
  <si>
    <t>Media 5 últimos años</t>
  </si>
  <si>
    <t>Media 10 últimos años</t>
  </si>
  <si>
    <t>Porcentaje de incremento/reducción respecto a la media de la serie corta del PH</t>
  </si>
  <si>
    <t>Aportaciones</t>
  </si>
  <si>
    <t>Almacenamiento en Embalses</t>
  </si>
  <si>
    <t>Capacidad de almacenamiento en los embalses para uso consuntivo en la DH</t>
  </si>
  <si>
    <t>Capacidad de almacenamiento en todos los embalses de la DH</t>
  </si>
  <si>
    <t>Volumen almacenado en los embalses de uso consuntivo en la DH a 30 de abril</t>
  </si>
  <si>
    <t>Volumen almacenado en todos los embalses en la DH a 30 de abril</t>
  </si>
  <si>
    <t>Volumen almacenado en todos los embalses en la DH a 30 de septiembre</t>
  </si>
  <si>
    <t>PH 15-21  Escenario
actual</t>
  </si>
  <si>
    <t>Recurso almacenado en forma de nieve</t>
  </si>
  <si>
    <t>Presas con caudal ecológico de desembalse establecido</t>
  </si>
  <si>
    <t>Masas de categoría RNE en las que se ha producido algún incumplimiento del régimen de tasa de cambio</t>
  </si>
  <si>
    <t>Masas de categoría RNE con tasa de cambio establecida</t>
  </si>
  <si>
    <t>Masas de categoría RNE con tasa de cambio controlada</t>
  </si>
  <si>
    <t>Porcentaje de masas RNE en las que se estableció tasa de cambio</t>
  </si>
  <si>
    <t>Volumen de agua superficial recibido desde otras demarcaciones</t>
  </si>
  <si>
    <t>Volumen de agua superficial transferido hacia otras demarcaciones</t>
  </si>
  <si>
    <t>Masas de categoría aguas de transición (AT)</t>
  </si>
  <si>
    <t>Masas de categoría AT que requerirían establecimiento de caudal mínimo</t>
  </si>
  <si>
    <t>Masas de categoría AT con caudal mínimo establecido</t>
  </si>
  <si>
    <t>Porcentaje de masas de categoría AT en las que se estableció el caudal mínimo requerido</t>
  </si>
  <si>
    <t>Masas de categoría AT con caudal mínimo controlado</t>
  </si>
  <si>
    <t>Porcentaje de masas de categoría AT en las que se ha controlado el caudal mínimo</t>
  </si>
  <si>
    <t>Masas de categoría AT en las que se ha producido algún incumplimiento del régimen de caudales mínimos</t>
  </si>
  <si>
    <t>Porcentaje de masas de categoría AT en las que se ha producido algún incumplimiento del régimen de caudales mínimos</t>
  </si>
  <si>
    <t>Caudales máximos</t>
  </si>
  <si>
    <t>Porcentaje de masas RNE en las que se estableció caudal máximo</t>
  </si>
  <si>
    <t>Porcentaje de masas RNE en las que se estableció caudal generador</t>
  </si>
  <si>
    <t>Tasas
de cambio</t>
  </si>
  <si>
    <t>Masas de categoría RNE con caudal mínimo establecido específicamente para sequía prolongada</t>
  </si>
  <si>
    <t>Porcentaje de masas río artificiales en buen estado</t>
  </si>
  <si>
    <t>Porcentaje de masas lago naturales en buen estado</t>
  </si>
  <si>
    <t>Porcentaje de masas lago muy modificadas en buen estado</t>
  </si>
  <si>
    <t>Porcentaje de masas lago artificiales en buen estado</t>
  </si>
  <si>
    <t>Porcentaje de masas aguas de transición naturales en buen estado</t>
  </si>
  <si>
    <t>Porcentaje de masas aguas de transición muy modificadas en buen estado</t>
  </si>
  <si>
    <t>Porcentaje de masas costeras naturales en buen estado</t>
  </si>
  <si>
    <t>Porcentaje de masas subterráneas en buen estado</t>
  </si>
  <si>
    <t>Porcentaje de masas costeras muy modificadas en buen estado</t>
  </si>
  <si>
    <t>Porcentaje de masas río naturales en buen estado</t>
  </si>
  <si>
    <t>Porcentaje de masas río muy modificadas (excepto embalses) en buen estado</t>
  </si>
  <si>
    <t>Porcentaje de masas río muy modificadas tipo embalse en buen estado</t>
  </si>
  <si>
    <t>Masas RN con OMR</t>
  </si>
  <si>
    <t>Masas RN con OMR ya alcanzados</t>
  </si>
  <si>
    <t>Masas RMM (no embalse) con OMR</t>
  </si>
  <si>
    <t>Masas RMM (no embalse) con OMR ya alcanzados</t>
  </si>
  <si>
    <t>Masas RMM embalse con OMR</t>
  </si>
  <si>
    <t>Masas RMM embalse con OMR ya alcanzados</t>
  </si>
  <si>
    <t>Masas RA con OMR</t>
  </si>
  <si>
    <t>Masas RA con OMR ya alcanzados</t>
  </si>
  <si>
    <t>Masas LN con OMR</t>
  </si>
  <si>
    <t>Masas LN con OMR ya alcanzados</t>
  </si>
  <si>
    <t>Masas LMM con OMR</t>
  </si>
  <si>
    <t>Masas LMM con OMR ya alcanzados</t>
  </si>
  <si>
    <t>Masas LA con OMR</t>
  </si>
  <si>
    <t>Masas LA con OMR ya alcanzados</t>
  </si>
  <si>
    <t>Masas ATN con OMR</t>
  </si>
  <si>
    <t>Masas ATN con OMR ya alcanzados</t>
  </si>
  <si>
    <t>Masas ATMM con OMR</t>
  </si>
  <si>
    <t>Masas ATMM con OMR ya alcanzados</t>
  </si>
  <si>
    <t>Masas CN con OMR</t>
  </si>
  <si>
    <t>Masas CN con OMR ya alcanzados</t>
  </si>
  <si>
    <t>Masas CMM con OMR</t>
  </si>
  <si>
    <t>Masas CMM con OMR ya alcanzados</t>
  </si>
  <si>
    <t>PH 15-21   (Objetivo horizonte 2021)</t>
  </si>
  <si>
    <t>Situación de las masas con Objetivos Menos Rigurosos (OMR)</t>
  </si>
  <si>
    <t xml:space="preserve">Masas de agua superficial en las que se ha producido deterioro temporal (Art. 4.6 DMA) </t>
  </si>
  <si>
    <t>Masas agua subterránea con OMR</t>
  </si>
  <si>
    <t>Masas agua subterránea con OMR ya alcanzados</t>
  </si>
  <si>
    <t>Actuaciones que pueden producir deterioro del estado de acuerdo con 4(7)</t>
  </si>
  <si>
    <t>Masas de agua que se prevé que sean afectadas por las actuaciones anteriores</t>
  </si>
  <si>
    <t>Actuaciones ya iniciadas de las que pueden producir deterioro del estado de acuerdo con el artículo 4(7) de la DMA</t>
  </si>
  <si>
    <t>Masas de agua afectadas por un deterioro del estado de acuerdo con 4(7) por las actuaciones ya iniciadas</t>
  </si>
  <si>
    <t>Actuaciones relacionadas con el artículo 4(7) de la DMA</t>
  </si>
  <si>
    <t>¿Se han iniciado actuaciones relacionadas con el 4(7) no previstas en el Plan para 2015-2021?</t>
  </si>
  <si>
    <t>Deterioro temporal
(Art 4(6) DMA)</t>
  </si>
  <si>
    <t>PH
2015-2021</t>
  </si>
  <si>
    <t>Nº de masas asociadas a zonas de captación de aguas subterráneas para abastecimiento</t>
  </si>
  <si>
    <t>Otras zonas húmedas</t>
  </si>
  <si>
    <t xml:space="preserve">Nº de masas asociadas a Otras zonas húmedas </t>
  </si>
  <si>
    <t>Recursos hídricos naturales correspondientes a la serie corta</t>
  </si>
  <si>
    <t>Número de masas de agua afectadas por especies exóticas invasoras</t>
  </si>
  <si>
    <t>Número respecto a una especie concreta explicativa</t>
  </si>
  <si>
    <t>Número de masas de agua subterránea afectadas por contaminación difusa</t>
  </si>
  <si>
    <t>Número de UDU que no cumplen los criterios de garantía</t>
  </si>
  <si>
    <t>Número de UDA que no cumplen los criterios de garantía</t>
  </si>
  <si>
    <t>Incumplimiento de criterios de garantía</t>
  </si>
  <si>
    <t>6. OTROS INDICADORES (ZONAS PROTEGIDAS E INDICADORES DE LA EAE)</t>
  </si>
  <si>
    <t>Objetivo
2021</t>
  </si>
  <si>
    <t>Reutilización</t>
  </si>
  <si>
    <t>Transferencias</t>
  </si>
  <si>
    <t>Estado de masas de agua subterránea</t>
  </si>
  <si>
    <t>Zonas de captación de aguas superficiales para abastecimiento</t>
  </si>
  <si>
    <t>Zonas de captación de aguas subterráneas para abastecimiento</t>
  </si>
  <si>
    <t>Centrales hidroeléctricas</t>
  </si>
  <si>
    <t>Instalaciones de acuicultura</t>
  </si>
  <si>
    <t>Usos recreativos diferenciados</t>
  </si>
  <si>
    <t>Usos de navegación y transporte acuático diferenciados</t>
  </si>
  <si>
    <t>PH 15-21  (Horizonte 2021)</t>
  </si>
  <si>
    <t>PH 15-21  (Escenario actual)</t>
  </si>
  <si>
    <t>Datos
básicos</t>
  </si>
  <si>
    <t>Volumen asignado para otros usos</t>
  </si>
  <si>
    <t>Vol. asignado ya materializado para otros usos</t>
  </si>
  <si>
    <t>Volumen reservado para otros usos</t>
  </si>
  <si>
    <t>Demanda urbana+agraria+industrial</t>
  </si>
  <si>
    <t>Demanda centrales térmicas, nucleares, termosolares y de biomasa</t>
  </si>
  <si>
    <t>Demanda centrales hidroeléctricas</t>
  </si>
  <si>
    <t>Demanda acuicultura</t>
  </si>
  <si>
    <t>Demanda usos recreativos</t>
  </si>
  <si>
    <t>Total de agua utilizada para atender las demandas agrarias</t>
  </si>
  <si>
    <t>Total de agua utilizada para atender las demandas industriales</t>
  </si>
  <si>
    <t>Masas categoría río (no embalses) permanentes</t>
  </si>
  <si>
    <t>Masas categoría río (no embalses) temporales</t>
  </si>
  <si>
    <t>Masas categoría río (no embalses) intermitentes</t>
  </si>
  <si>
    <t>Masas categoría río (no embalses) efímeros</t>
  </si>
  <si>
    <t>Masas categoría aguas de transición</t>
  </si>
  <si>
    <t>Masas de la categorías río (excepto embalses) y aguas de transición</t>
  </si>
  <si>
    <t>Masas categoría río (no embalses) (RNE)</t>
  </si>
  <si>
    <t>Masas de categoría RNE con caudal mínimo establecido</t>
  </si>
  <si>
    <t>Porcentaje de masas RNE en las que se estableció el caudal mínimo requerido</t>
  </si>
  <si>
    <t>Masas de categoría RNE con caudal mínimo controlado</t>
  </si>
  <si>
    <t>Porcentaje de masas RNE en las que se ha controlado el caudal mínimo</t>
  </si>
  <si>
    <t>Masas de categoría RNE en las que se ha producido algún incumplimiento del régimen de caudales mínimos</t>
  </si>
  <si>
    <t>Porcentaje de masas de categoría RNE en las que se ha producido algún incumplimiento del régimen de caudales mínimos</t>
  </si>
  <si>
    <t>Masas de categoría RNE que requerirían establecimiento de caudal mínimo</t>
  </si>
  <si>
    <t>Masas de categoría RNE con caudal máximo establecido</t>
  </si>
  <si>
    <t>Masas de categoría RNE con caudal máximo controlado</t>
  </si>
  <si>
    <t>Masas de categoría RNE en las que se ha producido algún incumplimiento del régimen de caudales máximos</t>
  </si>
  <si>
    <t>Masas de categoría RNE con caudal generador establecido</t>
  </si>
  <si>
    <t>Masas de categoría RNE con caudal generador controlado</t>
  </si>
  <si>
    <t>Masas de categoría RNE en las que se ha producido algún incumplimiento del régimen de caudales generadores</t>
  </si>
  <si>
    <t>Masas (lagos, zonas húmedas, etc.) en las que se ha producido algún incumplimiento de requerimientos ambientales</t>
  </si>
  <si>
    <t>Caudales
mínimos
en aguas de transición</t>
  </si>
  <si>
    <t>Caudales
mínimos
en masas
de la categoría
río (excepto embalses)</t>
  </si>
  <si>
    <t>Nº de masas asociadas a zonas de captación de aguas superficiales para abastecimiento</t>
  </si>
  <si>
    <t>Zonas de protección de especies acuáticas económicamente significativas - Producción de vida piscícola</t>
  </si>
  <si>
    <t>Zonas de protección de especies acuáticas económicamente significativas - Producción de moluscos y otros invertebrados</t>
  </si>
  <si>
    <t>Nº de masas asociadas a zonas de protección de especies acuáticas económicamente significativas - Producción de vida piscícola</t>
  </si>
  <si>
    <t>Nº de masas asociadas a zonas de protección de especies acuáticas económicamente significativas - Producción de moluscos y otros invertebrados</t>
  </si>
  <si>
    <t>Longitud declarada como zonas de protección de especies acuáticas económicamente significativas - Producción de vida piscícola</t>
  </si>
  <si>
    <t>Superficie declarada como zonas de protección de especies acuáticas económicamente significativas - Producción de vida piscícola</t>
  </si>
  <si>
    <t>km</t>
  </si>
  <si>
    <r>
      <t>km</t>
    </r>
    <r>
      <rPr>
        <vertAlign val="superscript"/>
        <sz val="10"/>
        <rFont val="Calibri"/>
        <family val="2"/>
      </rPr>
      <t>2</t>
    </r>
  </si>
  <si>
    <t>Zonas de baño en aguas continentales</t>
  </si>
  <si>
    <t>Zonas de baño en aguas marinas</t>
  </si>
  <si>
    <t>Nº de masas asociadas a zonas de baño en aguas continentales</t>
  </si>
  <si>
    <t>Longitud declarada como zonas de baño en aguas continentales</t>
  </si>
  <si>
    <t>Superficie declarada como zonas de baño en aguas continentales</t>
  </si>
  <si>
    <t>Nº de masas asociadas a zonas de baño en aguas marinas</t>
  </si>
  <si>
    <t>Superficie declarada como zonas vulnerables</t>
  </si>
  <si>
    <t>Nº de masas asociadas a zonas vulnerables</t>
  </si>
  <si>
    <t>Nº de masas asociadas a zonas sensibles</t>
  </si>
  <si>
    <t>Superficie declarada como zonas sensibles</t>
  </si>
  <si>
    <t>Nº de masas asociadas a zonas de protección de hábitats o especies - LICs</t>
  </si>
  <si>
    <t>Superficie declarada como zonas de protección de hábitats o especies - LICs</t>
  </si>
  <si>
    <t>Nº de masas asociadas a zonas de protección de hábitats o especies - ZEPAs</t>
  </si>
  <si>
    <t>Superficie declarada como zonas de protección de hábitats o especies - ZEPAs</t>
  </si>
  <si>
    <t>Nº de masas asociadas a zonas de protección de hábitats o especies - ZECs</t>
  </si>
  <si>
    <t>Superficie declarada como zonas de protección de hábitats o especies - ZECs</t>
  </si>
  <si>
    <t>Nº de masas asociadas a perímetros de protección de aguas minero-termales</t>
  </si>
  <si>
    <t>Superficie declarada como perímetros de protección de aguas minero-termales</t>
  </si>
  <si>
    <t>Nº de masas asociadas a reservas naturales fluviales</t>
  </si>
  <si>
    <t>Longitud declarada como reservas naturales fluviales</t>
  </si>
  <si>
    <t>Nº de masas asociadas a zonas de especial protección</t>
  </si>
  <si>
    <t>Longitud declarada como zonas de especial protección</t>
  </si>
  <si>
    <t>Nº de masas asociadas a zonas húmedas - Inventario Nacional de zonas húmedas</t>
  </si>
  <si>
    <t>Superficie declarada como zonas húmedas - Inventario Nacional de zonas húmedas</t>
  </si>
  <si>
    <t>Nº de masas asociadas a zonas húmedas - Ramsar</t>
  </si>
  <si>
    <t>Superficie declarada como zonas húmedas - Ramsar</t>
  </si>
  <si>
    <t>Emisiones totales de GEI</t>
  </si>
  <si>
    <t>Emisiones GEI en la agricultura</t>
  </si>
  <si>
    <t>Gg CO2-equivalente</t>
  </si>
  <si>
    <t>GWh/%</t>
  </si>
  <si>
    <t>Superficie anegada total por embalses</t>
  </si>
  <si>
    <t>Superficie de suelo con riesgo muy alto de desertificación</t>
  </si>
  <si>
    <t>Demanda total para uso de abastecimiento</t>
  </si>
  <si>
    <t>Volumen suministrado para uso de abastecimiento</t>
  </si>
  <si>
    <t>Demanda total para usos agrarios</t>
  </si>
  <si>
    <t>Volumen suministrado para usos agrarios</t>
  </si>
  <si>
    <t>Retorno en usos agrarios</t>
  </si>
  <si>
    <t>Capacidad total de embalse</t>
  </si>
  <si>
    <t>Capacidad máxima de desalación</t>
  </si>
  <si>
    <t>Volumen suministrado por desalación</t>
  </si>
  <si>
    <t>Volumen reutilizado</t>
  </si>
  <si>
    <t>Excedentes de fertilización nitrogenada aplicados a los suelos y cultivos agrarios</t>
  </si>
  <si>
    <t>t/año</t>
  </si>
  <si>
    <t>Descarga de fitosanitarios sobre las masas de agua</t>
  </si>
  <si>
    <t>Volumen de aguas reutilizadas servido para uso urbano</t>
  </si>
  <si>
    <t>Volumen de aguas reutilizadas servido para industria (golf)/energía</t>
  </si>
  <si>
    <t>Volumen de aguas desalinizadas servido para uso urbano</t>
  </si>
  <si>
    <t>Volumen de aguas desalinizadas servido para agricultura/ganadería</t>
  </si>
  <si>
    <t>Desalinización</t>
  </si>
  <si>
    <t>Volumen de aguas superficiales servido en alta para uso urbano</t>
  </si>
  <si>
    <t>Volumen de aguas superficiales servido en alta para agricultura/ganadería</t>
  </si>
  <si>
    <t>Volumen de aguas superficiales servido en alta para industria</t>
  </si>
  <si>
    <t>Volumen de aguas superficiales servido en alta para industria hidroeléctrica</t>
  </si>
  <si>
    <t>Volumen de aguas subterráneas servido en alta para uso urbano</t>
  </si>
  <si>
    <t>Volumen de aguas subterráneas servido en alta para agricultura/ganadería</t>
  </si>
  <si>
    <t>Volumen de aguas subterráneas servido en alta para industria/energía</t>
  </si>
  <si>
    <t>Volumen de agua servido en baja para abastecimiento urbano de hogares (población y limpieza de calles)</t>
  </si>
  <si>
    <t>Volumen de agua servido en baja para abastecimiento urbano de agricultura/ganadería (riego de jardines y huertas urbanas)</t>
  </si>
  <si>
    <t>Volumen de agua servido en baja para abastecimiento urbano de industria/energía (industria conectada a red urbana)</t>
  </si>
  <si>
    <t>Volumen de agua servido en baja para agricultura</t>
  </si>
  <si>
    <t>Autoservicios</t>
  </si>
  <si>
    <t xml:space="preserve">Volumen de agua captado para uso doméstico </t>
  </si>
  <si>
    <t>Volumen de agua captado para agricultura/ganadería</t>
  </si>
  <si>
    <t>Volumen de agua captado para industria/energía</t>
  </si>
  <si>
    <t>Volumen de agua captado para industria hidroeléctrica</t>
  </si>
  <si>
    <r>
      <t>hm</t>
    </r>
    <r>
      <rPr>
        <vertAlign val="superscript"/>
        <sz val="10"/>
        <color indexed="8"/>
        <rFont val="Calibri"/>
        <family val="2"/>
      </rPr>
      <t>3</t>
    </r>
    <r>
      <rPr>
        <sz val="10"/>
        <color indexed="8"/>
        <rFont val="Calibri"/>
        <family val="2"/>
      </rPr>
      <t>/año</t>
    </r>
  </si>
  <si>
    <r>
      <t>hm</t>
    </r>
    <r>
      <rPr>
        <vertAlign val="superscript"/>
        <sz val="10"/>
        <color indexed="8"/>
        <rFont val="Calibri"/>
        <family val="2"/>
      </rPr>
      <t>3</t>
    </r>
  </si>
  <si>
    <t>1. EVOLUCIÓN DE LOS RECURSOS HÍDRICOS</t>
  </si>
  <si>
    <t>2. EVOLUCIÓN DE LAS DEMANDAS DE AGUA</t>
  </si>
  <si>
    <t>3. GRADO DE CUMPLIMIENTO DE LOS REGÍMENES DE CAUDALES ECOLÓGICOS</t>
  </si>
  <si>
    <t>4. ESTADO DE LAS MASAS DE AGUA SUPERFICIAL Y SUBTERRÁNEA</t>
  </si>
  <si>
    <t>5. APLICACIÓN DE LOS PROGRAMAS DE MEDIDAS Y EFECTOS SOBRE LAS MASAS DE AGUA</t>
  </si>
  <si>
    <t>6. OTROS INDICADORES</t>
  </si>
  <si>
    <t>Estado de masas de categoría río muy modificadas (excepto embalses)</t>
  </si>
  <si>
    <t>Estado de masas de categoría río muy modificadas tipo embalse</t>
  </si>
  <si>
    <t>Estado de masas de categoría lago muy modificadas</t>
  </si>
  <si>
    <t>Estado de masas de categoría lago artificiales</t>
  </si>
  <si>
    <t>Estado de masas de categoría río artificiales</t>
  </si>
  <si>
    <t>ha</t>
  </si>
  <si>
    <t>Asignaciones
ya materializadas</t>
  </si>
  <si>
    <t>Agua subterránea utilizada</t>
  </si>
  <si>
    <t>Agua procedente de reutilización</t>
  </si>
  <si>
    <t>Agua procedente de desalación</t>
  </si>
  <si>
    <t xml:space="preserve">Agua superficial utilizada (sin transferencias ext.) </t>
  </si>
  <si>
    <t>Agua procedente de transferencia externa</t>
  </si>
  <si>
    <t>Uso urbano</t>
  </si>
  <si>
    <t xml:space="preserve">Uso agrario </t>
  </si>
  <si>
    <t>Uso industrial</t>
  </si>
  <si>
    <t>Año
2014/15</t>
  </si>
  <si>
    <t>Año
2015/16</t>
  </si>
  <si>
    <t>Año
2016/17</t>
  </si>
  <si>
    <t>Total de agua utilizada para atender las demandas urbanas</t>
  </si>
  <si>
    <t xml:space="preserve">Total de agua utilizada para atender las demandas </t>
  </si>
  <si>
    <t>Total de agua utilizada para atender otras demandas consuntivas</t>
  </si>
  <si>
    <t>Agua procedente de transferencias externas</t>
  </si>
  <si>
    <t>2. EVOLUCIÓN DE LOS USOS Y DEMANDAS DE AGUA</t>
  </si>
  <si>
    <t>Vol. asignado ya materializado para abast. urbano</t>
  </si>
  <si>
    <t>Vol. asignado ya materializado para uso agrario</t>
  </si>
  <si>
    <t>Vol. asignado ya materializado para uso industrial</t>
  </si>
  <si>
    <t>Sistemas de abastecimiento que incluyen a más de 20.000 habitantes</t>
  </si>
  <si>
    <t>Municipios de más de 20.000 habitantes incluidos en la DH</t>
  </si>
  <si>
    <t>COMENTARIOS DE LA DH:</t>
  </si>
  <si>
    <t>PH 2015-21</t>
  </si>
  <si>
    <t>Indicador</t>
  </si>
  <si>
    <t>Unidades</t>
  </si>
  <si>
    <t>Superficie parte española DH (incluyendo aguas costeras)</t>
  </si>
  <si>
    <t>Población</t>
  </si>
  <si>
    <t>Nº habitantes</t>
  </si>
  <si>
    <t>Densidad de población</t>
  </si>
  <si>
    <t>Número</t>
  </si>
  <si>
    <r>
      <t>km</t>
    </r>
    <r>
      <rPr>
        <vertAlign val="superscript"/>
        <sz val="10"/>
        <color indexed="8"/>
        <rFont val="Calibri"/>
        <family val="2"/>
      </rPr>
      <t>2</t>
    </r>
  </si>
  <si>
    <r>
      <t>hab/km</t>
    </r>
    <r>
      <rPr>
        <vertAlign val="superscript"/>
        <sz val="10"/>
        <color indexed="8"/>
        <rFont val="Calibri"/>
        <family val="2"/>
      </rPr>
      <t>2</t>
    </r>
  </si>
  <si>
    <t>Capacidad máxima de reutilización</t>
  </si>
  <si>
    <t>Superficie parte española DH (excluyendo aguas costeras)</t>
  </si>
  <si>
    <t>mm/año</t>
  </si>
  <si>
    <t>Año 2016/17</t>
  </si>
  <si>
    <r>
      <t>hm</t>
    </r>
    <r>
      <rPr>
        <vertAlign val="superscript"/>
        <sz val="10"/>
        <rFont val="Calibri"/>
        <family val="2"/>
      </rPr>
      <t>3</t>
    </r>
    <r>
      <rPr>
        <sz val="10"/>
        <rFont val="Calibri"/>
        <family val="2"/>
      </rPr>
      <t>/año</t>
    </r>
  </si>
  <si>
    <t>%</t>
  </si>
  <si>
    <t>Volumen procedente de la reutilización</t>
  </si>
  <si>
    <t>Volumen procedente de la desalinización</t>
  </si>
  <si>
    <t>Capacidad máxima de desalinización</t>
  </si>
  <si>
    <t>Año 2014/15</t>
  </si>
  <si>
    <t>Año 2015/16</t>
  </si>
  <si>
    <t>Unidades de Demanda Agraria (UDA)</t>
  </si>
  <si>
    <t>Energía hidroeléctrica producida en régimen ordinario</t>
  </si>
  <si>
    <t>GWh</t>
  </si>
  <si>
    <t>Volumen asignado para abastecimiento urbano</t>
  </si>
  <si>
    <t>Volumen total asignado</t>
  </si>
  <si>
    <t>Demanda</t>
  </si>
  <si>
    <t>Demanda agraria</t>
  </si>
  <si>
    <t>Reservas</t>
  </si>
  <si>
    <t>Asignaciones</t>
  </si>
  <si>
    <t>Volumen reservado para abastecimiento urbano</t>
  </si>
  <si>
    <t>Volumen total reservado</t>
  </si>
  <si>
    <t>Población equivalente servida</t>
  </si>
  <si>
    <t>Volumen asignado para uso agrario</t>
  </si>
  <si>
    <t>Volumen asignado para uso industrial</t>
  </si>
  <si>
    <t>Volumen reservado para uso agrario</t>
  </si>
  <si>
    <t>Volumen reservado para uso industrial</t>
  </si>
  <si>
    <t>Caudales generadores</t>
  </si>
  <si>
    <t>Otros requerimientos ambientales</t>
  </si>
  <si>
    <t>Masas (lagos, zonas húmedas, etc.) con otros requerimientos ambientales establecidos</t>
  </si>
  <si>
    <t>Masas (lagos, zonas húmedas, etc.) con otros requerimientos ambientales controlados</t>
  </si>
  <si>
    <t>PH 15-21</t>
  </si>
  <si>
    <t>Objetivo     PH 15-21</t>
  </si>
  <si>
    <t>Masas de agua superficial</t>
  </si>
  <si>
    <t>Masas de agua subterránea</t>
  </si>
  <si>
    <t>Masas de agua naturales</t>
  </si>
  <si>
    <t>Masas de agua muy modificadas</t>
  </si>
  <si>
    <t>Masas de agua artificiales</t>
  </si>
  <si>
    <t>Masas de agua de la categoría río</t>
  </si>
  <si>
    <t>Naturales</t>
  </si>
  <si>
    <t>Muy modificadas excepto embalses</t>
  </si>
  <si>
    <t>Muy modificadas tipo embalses</t>
  </si>
  <si>
    <t>Artificiales</t>
  </si>
  <si>
    <t>Masas de agua de la categoría lago</t>
  </si>
  <si>
    <t>Muy modificadas</t>
  </si>
  <si>
    <t>Masas de agua de la categoría aguas de transición</t>
  </si>
  <si>
    <t>Masas de agua de la categoría aguas costeras</t>
  </si>
  <si>
    <t>En buen estado ecológico</t>
  </si>
  <si>
    <t>En buen estado químico</t>
  </si>
  <si>
    <t>En buen estado</t>
  </si>
  <si>
    <t>Con buen potencial ecológico</t>
  </si>
  <si>
    <t>En buen estado cuantitativo</t>
  </si>
  <si>
    <t>Masas de agua subterránea en las que se ha producido deterioro temporal (Art. 4.6 DMA)</t>
  </si>
  <si>
    <t>Masas de agua según su naturaleza</t>
  </si>
  <si>
    <t>Masas de agua totales</t>
  </si>
  <si>
    <t>Masas de agua de la categoría río totales</t>
  </si>
  <si>
    <t>Masas de agua de la categoría lago totales</t>
  </si>
  <si>
    <t>Masas de agua de la categoría aguas de transición totales</t>
  </si>
  <si>
    <t>Masas de agua de la categoría aguas costeras totales</t>
  </si>
  <si>
    <t>Masas no evaluadas</t>
  </si>
  <si>
    <t>Estado de masas de categoría río naturales</t>
  </si>
  <si>
    <t>Estado de masas de categoría lago naturales</t>
  </si>
  <si>
    <t>Estado de masas de categoría transición naturales</t>
  </si>
  <si>
    <t>Estado de masas de categoría transición muy modificadas</t>
  </si>
  <si>
    <t>Estado de masas de categoría costeras naturales</t>
  </si>
  <si>
    <t>Año 2015</t>
  </si>
  <si>
    <t>Año 2016</t>
  </si>
  <si>
    <t>Año 2017</t>
  </si>
  <si>
    <t>Actualización del Registro de Zonas Protegidas</t>
  </si>
  <si>
    <t>Zonas de protección de hábitats o especies - LICs</t>
  </si>
  <si>
    <t>Zonas de protección de hábitats o especies - ZEPAs</t>
  </si>
  <si>
    <t>Zonas de protección de hábitats o especies - ZECs</t>
  </si>
  <si>
    <t>Perímetros de protección de aguas minero-termales</t>
  </si>
  <si>
    <t>Reservas naturales fluviales</t>
  </si>
  <si>
    <t>Zonas de especial protección</t>
  </si>
  <si>
    <t>Zonas vulnerables</t>
  </si>
  <si>
    <t>Zonas sensibles</t>
  </si>
  <si>
    <t>Zonas húmedas - Ramsar</t>
  </si>
  <si>
    <t>Zonas húmedas - Inventario Nacional de zonas húmedas</t>
  </si>
  <si>
    <t>Actualización de los indicadores de la EAE</t>
  </si>
  <si>
    <t>Número de situaciones de emergencia por sequía en los últimos cinco años</t>
  </si>
  <si>
    <t>Número de espacios Red Natura incluidos en el RZP de la demarcación</t>
  </si>
  <si>
    <t>Número de reservas naturales fluviales incluidas en el RZP</t>
  </si>
  <si>
    <t>Número de zonas de protección especial incluidas en el RZP</t>
  </si>
  <si>
    <t>Número de zonas húmedas incluidas en el RZP</t>
  </si>
  <si>
    <t>Número de puntos de control del régimen de caudales ecológicos</t>
  </si>
  <si>
    <t>% de masas de agua río clasificadas como HMWB</t>
  </si>
  <si>
    <t>% de masas de agua lago clasificadas como HMWB</t>
  </si>
  <si>
    <t>Superficie de suelo urbano (ha)</t>
  </si>
  <si>
    <t>Número de masas de agua afectadas por presiones significativas</t>
  </si>
  <si>
    <t>% de masas de agua afectadas por presiones significativas</t>
  </si>
  <si>
    <t>Número de masas de agua subterránea en mal estado cuantitativo</t>
  </si>
  <si>
    <t>% de masas de agua subterránea en mal estado cuantitativo</t>
  </si>
  <si>
    <t>Número de masas de agua superficial en buen estado o mejor</t>
  </si>
  <si>
    <t>% de masas de agua superficial en buen estado o mejor</t>
  </si>
  <si>
    <t>Número de masas de agua subterránea en buen estado o mejor</t>
  </si>
  <si>
    <t>% de masas de agua subterránea en buen estado o mejor</t>
  </si>
  <si>
    <t>Número de masas de agua a las que se aplica prórroga</t>
  </si>
  <si>
    <t>% de masas de agua a las que se aplica prórroga</t>
  </si>
  <si>
    <t>Número de masas de agua a las que se aplican objetivos menos rigurosos</t>
  </si>
  <si>
    <t>% de masas de agua a las que se aplican objetivos menos rigurosos</t>
  </si>
  <si>
    <t>Número de masas de agua en las que se prevé el deterioro adicional</t>
  </si>
  <si>
    <t>% de masas de agua en las que se prevé el deterioro adicional</t>
  </si>
  <si>
    <t>% de masas de agua superficial con control directo de su estado químico o ecológico</t>
  </si>
  <si>
    <t>% de unidades de demanda de abastecimiento que no cumplen los criterios de garantía</t>
  </si>
  <si>
    <t>% de unidades de demanda de regadío que no cumplen los criterios de garantía</t>
  </si>
  <si>
    <t>Superficie total en regadío (ha)</t>
  </si>
  <si>
    <t xml:space="preserve">% superficie regadío localizado </t>
  </si>
  <si>
    <t xml:space="preserve">% superficie en regadío por aspersión </t>
  </si>
  <si>
    <t xml:space="preserve">% superficie en regadío por gravedad </t>
  </si>
  <si>
    <t xml:space="preserve">Porcentaje de habitantes equivalentes que recibe un tratamiento conforme a la Directiva 91/271/CEE </t>
  </si>
  <si>
    <t>Superficie total DH (incluyendo las aguas costeras)</t>
  </si>
  <si>
    <t>Número de municipios totalmente incluidos en la DH</t>
  </si>
  <si>
    <t>Número de municipios parcialmente incluidos en la DH</t>
  </si>
  <si>
    <t>INDICE</t>
  </si>
  <si>
    <t>0. DATOS GENERALES</t>
  </si>
  <si>
    <t>0. DATOS GENERALES DE LA DEMARCACIÓN</t>
  </si>
  <si>
    <t>Aclaración indicadores y columnas</t>
  </si>
  <si>
    <t>Población estacional</t>
  </si>
  <si>
    <t>Precipitación</t>
  </si>
  <si>
    <t>Nieve</t>
  </si>
  <si>
    <t>Aportación media anual en la DH</t>
  </si>
  <si>
    <r>
      <t>hm</t>
    </r>
    <r>
      <rPr>
        <vertAlign val="superscript"/>
        <sz val="10"/>
        <rFont val="Calibri"/>
        <family val="2"/>
      </rPr>
      <t>3</t>
    </r>
  </si>
  <si>
    <t>Volumen almacenado en embalses de uso consuntivo en la DH a 30 de septiembre</t>
  </si>
  <si>
    <t>Si / No</t>
  </si>
  <si>
    <t>Aclaración tras los comentarios recibidos de las Demarcaciones</t>
  </si>
  <si>
    <t>Recogida y depuración fuera de redes públicas</t>
  </si>
  <si>
    <t>Volumen de recogida y depuración fuera de redes públicas proveniente de hogares</t>
  </si>
  <si>
    <t>Volumen de recogida y depuración fuera de redes públicas proveniente agricultura/ganadería/acuicultura</t>
  </si>
  <si>
    <t>Volumen de recogida y depuración fuera de redes públicas proveniente de industria/energía</t>
  </si>
  <si>
    <t>Recogida y depuración en redes públicas</t>
  </si>
  <si>
    <t>Volumen de recogida y depuración en redes públicas proveniente de abastecimiento urbano</t>
  </si>
  <si>
    <t>Volumen de recogida y depuración en redes públicas proveniente de industria/energía</t>
  </si>
  <si>
    <t>Superficie total en regadío * [Superficie efectivamente regada cada año?] *</t>
  </si>
  <si>
    <t>Masa N-NO3 exportada al mar año hidrológico
Estación 027 (Tortosa)</t>
  </si>
  <si>
    <t xml:space="preserve"> t/año</t>
  </si>
  <si>
    <t>Fitosanitarios comercializados en la demarcación</t>
  </si>
  <si>
    <t>Nivel medio anual</t>
  </si>
  <si>
    <t>Nivel en aguas altas 
(máximo en el año)</t>
  </si>
  <si>
    <t>Nivel en aguas bajas
(mínimo en el año)</t>
  </si>
  <si>
    <t>Piezometría</t>
  </si>
  <si>
    <t>Superficie total en regadío según datos catastrales y concesionales</t>
  </si>
  <si>
    <t>Aclaración de la obtención de información</t>
  </si>
  <si>
    <t>msnm</t>
  </si>
  <si>
    <t>Año
2017/18</t>
  </si>
  <si>
    <t>Año 2018</t>
  </si>
  <si>
    <t>Año 2017/18</t>
  </si>
  <si>
    <t>Año 2019</t>
  </si>
  <si>
    <t>Año
2018/19</t>
  </si>
  <si>
    <t>Año 2018/19</t>
  </si>
  <si>
    <t>Año 2020</t>
  </si>
  <si>
    <t>Año
2019/20</t>
  </si>
  <si>
    <t>Año 2019/20</t>
  </si>
  <si>
    <t>hm³/año</t>
  </si>
  <si>
    <t>% de puntos de control de caudales ecológicos relacionadas con Red Natura 2000</t>
  </si>
  <si>
    <t>Año 2021</t>
  </si>
  <si>
    <t>Año
2020/21</t>
  </si>
  <si>
    <t>Año 2020/21</t>
  </si>
  <si>
    <t>Año 2022</t>
  </si>
  <si>
    <t>Año
2021/22</t>
  </si>
  <si>
    <r>
      <t>Estado de masas de categoría costeras muy modificadas</t>
    </r>
    <r>
      <rPr>
        <sz val="10"/>
        <color rgb="FFFF0000"/>
        <rFont val="Calibri"/>
        <family val="2"/>
      </rPr>
      <t xml:space="preserve"> 
</t>
    </r>
  </si>
  <si>
    <t>PH
2022-2027</t>
  </si>
  <si>
    <t>Objetivo
2027</t>
  </si>
  <si>
    <t xml:space="preserve">Centrales térmicas, nucleares, termosolares y de biomasa con captación independiente </t>
  </si>
  <si>
    <t>s/d</t>
  </si>
  <si>
    <r>
      <t>Nivel piezométrico en Los Bonys
(MASb Ac. Valle de S.Sebastián) 
1260007</t>
    </r>
    <r>
      <rPr>
        <b/>
        <sz val="10"/>
        <rFont val="Calibri"/>
        <family val="2"/>
      </rPr>
      <t xml:space="preserve">
</t>
    </r>
    <r>
      <rPr>
        <sz val="10"/>
        <rFont val="Calibri"/>
        <family val="2"/>
      </rPr>
      <t xml:space="preserve">
X UTM: 291.260
Y UTM: 3.110.294
Cota (msnm): 32</t>
    </r>
  </si>
  <si>
    <r>
      <t>Nivel piezométrico en LA CALERA 
(MASb Ac. Valle de Gran Rey) 
1260008</t>
    </r>
    <r>
      <rPr>
        <b/>
        <sz val="10"/>
        <rFont val="Calibri"/>
        <family val="2"/>
      </rPr>
      <t xml:space="preserve">
</t>
    </r>
    <r>
      <rPr>
        <sz val="10"/>
        <rFont val="Calibri"/>
        <family val="2"/>
      </rPr>
      <t>X UTM: 270.460
Y UTM: 3.109.861
Cota (msnm): 36</t>
    </r>
  </si>
  <si>
    <r>
      <t xml:space="preserve">Nivel piezométrico en Erque I (MASb Acuífero Insular)
16437 </t>
    </r>
    <r>
      <rPr>
        <b/>
        <sz val="10"/>
        <rFont val="Calibri"/>
        <family val="2"/>
      </rPr>
      <t xml:space="preserve">
</t>
    </r>
    <r>
      <rPr>
        <sz val="10"/>
        <rFont val="Calibri"/>
        <family val="2"/>
      </rPr>
      <t>X UTM: 277.118
Y UTM: 3.110.103
Cota (msnm): 788</t>
    </r>
  </si>
  <si>
    <r>
      <t xml:space="preserve">Nivel piezométrico en Los Campos
(MASb Acuífero Insular) 
23393 </t>
    </r>
    <r>
      <rPr>
        <b/>
        <sz val="10"/>
        <rFont val="Calibri"/>
        <family val="2"/>
      </rPr>
      <t xml:space="preserve">
</t>
    </r>
    <r>
      <rPr>
        <sz val="10"/>
        <rFont val="Calibri"/>
        <family val="2"/>
      </rPr>
      <t>X UTM: 287.304
Y UTM: 3.114.800
Cota (msnm): 654</t>
    </r>
  </si>
  <si>
    <r>
      <t xml:space="preserve">Nivel piezométrico en La Hurona II 
(MASb Acuífero Costero) 
23860 </t>
    </r>
    <r>
      <rPr>
        <b/>
        <sz val="10"/>
        <rFont val="Calibri"/>
        <family val="2"/>
      </rPr>
      <t xml:space="preserve">
</t>
    </r>
    <r>
      <rPr>
        <sz val="10"/>
        <rFont val="Calibri"/>
        <family val="2"/>
      </rPr>
      <t>X UTM: 288.982
Y UTM: 3.112.903
Cota (msnm): 348</t>
    </r>
  </si>
  <si>
    <r>
      <t>Nivel piezométrico en Juel
(MASb Acuífero Insular) 
23395</t>
    </r>
    <r>
      <rPr>
        <b/>
        <sz val="10"/>
        <rFont val="Calibri"/>
        <family val="2"/>
      </rPr>
      <t xml:space="preserve">
</t>
    </r>
    <r>
      <rPr>
        <sz val="10"/>
        <rFont val="Calibri"/>
        <family val="2"/>
      </rPr>
      <t>X UTM: 287.370
Y UTM:3.115.870
Cota (msnm): 682</t>
    </r>
  </si>
  <si>
    <t>-</t>
  </si>
  <si>
    <t>Unidades de Demanda Industrial (UDIOT- UDIOG)</t>
  </si>
  <si>
    <r>
      <t>37 (39</t>
    </r>
    <r>
      <rPr>
        <vertAlign val="superscript"/>
        <sz val="10"/>
        <rFont val="Calibri"/>
        <family val="2"/>
      </rPr>
      <t>(1)</t>
    </r>
    <r>
      <rPr>
        <sz val="10"/>
        <rFont val="Calibri"/>
        <family val="2"/>
      </rPr>
      <t>)</t>
    </r>
  </si>
  <si>
    <r>
      <t>49,999</t>
    </r>
    <r>
      <rPr>
        <vertAlign val="superscript"/>
        <sz val="10"/>
        <rFont val="Calibri"/>
        <family val="2"/>
      </rPr>
      <t xml:space="preserve"> (2)</t>
    </r>
  </si>
  <si>
    <r>
      <t xml:space="preserve">COMENTARIOS DE LA DH:  
</t>
    </r>
    <r>
      <rPr>
        <b/>
        <vertAlign val="superscript"/>
        <sz val="10"/>
        <color indexed="8"/>
        <rFont val="Calibri"/>
        <family val="2"/>
      </rPr>
      <t xml:space="preserve"> (1)</t>
    </r>
    <r>
      <rPr>
        <b/>
        <sz val="10"/>
        <color indexed="8"/>
        <rFont val="Calibri"/>
        <family val="2"/>
      </rPr>
      <t xml:space="preserve"> </t>
    </r>
    <r>
      <rPr>
        <sz val="10"/>
        <color indexed="8"/>
        <rFont val="Calibri"/>
        <family val="2"/>
      </rPr>
      <t>Es población turística equivalente debida directamente al alojamiento turístico (extrahotelero y hotelero).</t>
    </r>
  </si>
  <si>
    <r>
      <t xml:space="preserve">COMENTARIOS DE LA DH:  
 </t>
    </r>
    <r>
      <rPr>
        <vertAlign val="superscript"/>
        <sz val="10"/>
        <rFont val="Calibri"/>
        <family val="2"/>
      </rPr>
      <t xml:space="preserve">(1) </t>
    </r>
    <r>
      <rPr>
        <sz val="10"/>
        <rFont val="Calibri"/>
        <family val="2"/>
      </rPr>
      <t>Dato procedente de los resultados del modelo SIMPA del CEDEX.</t>
    </r>
  </si>
  <si>
    <r>
      <t xml:space="preserve">Unidades de Demanda Urbana (UDU) </t>
    </r>
    <r>
      <rPr>
        <vertAlign val="superscript"/>
        <sz val="10"/>
        <rFont val="Calibri"/>
        <family val="2"/>
      </rPr>
      <t>(1)</t>
    </r>
  </si>
  <si>
    <r>
      <t>Precipitación anual de la DH</t>
    </r>
    <r>
      <rPr>
        <vertAlign val="superscript"/>
        <sz val="10"/>
        <rFont val="Calibri"/>
        <family val="2"/>
      </rPr>
      <t xml:space="preserve"> (1)</t>
    </r>
  </si>
  <si>
    <r>
      <t xml:space="preserve">Demanda urbana </t>
    </r>
    <r>
      <rPr>
        <vertAlign val="superscript"/>
        <sz val="10"/>
        <rFont val="Calibri"/>
        <family val="2"/>
      </rPr>
      <t>(1)</t>
    </r>
  </si>
  <si>
    <r>
      <t>Demanda industrial</t>
    </r>
    <r>
      <rPr>
        <vertAlign val="superscript"/>
        <sz val="10"/>
        <rFont val="Calibri"/>
        <family val="2"/>
      </rPr>
      <t xml:space="preserve"> (2)</t>
    </r>
  </si>
  <si>
    <r>
      <t>Volumen de aguas reutilizadas servido para agricultura/ganadería</t>
    </r>
    <r>
      <rPr>
        <vertAlign val="superscript"/>
        <sz val="10"/>
        <rFont val="Calibri"/>
        <family val="2"/>
      </rPr>
      <t xml:space="preserve"> (3)</t>
    </r>
  </si>
  <si>
    <t xml:space="preserve">COMENTARIOS DE LA DH:  
 (1)  Incluye el uso doméstico, de turismo e industrial y ganadero conectados a la red
 (2)   Se incluyen los campos de Golf  y Unidades de Demanda Industrial Turística (UDIOT) 
 (3)No existe un dato significativo y consolidado referente al volumen de agua reutilizada que es suministrado a los usuarios.
 (4)  Se corresponde con el uso energético en la central térmica de Unelco.
Fuentes de actualización:
Plan Hidrológico de segundo ciclo de La Gomera; (CIALG, 2018)
http://aguasgomera.es/planificacion-hidrologica/2o-ciclo-plan-hidrologico-2015-2021/#1540817485965-611d160d-154d
Autorización Ambiental Integrada de la central diésel El Palmar; (Gobierno de Canarias)
https://www.gobiernodecanarias.org/medioambiente/temas/prevencion-y-calidad-ambiental/contaminacion_ambiental/autorizacion_ambiental_integrada/aai-otorgadas/#_self
</t>
  </si>
  <si>
    <r>
      <t>Volumen de aguas desalinizadas servido para industria (golf)/energía</t>
    </r>
    <r>
      <rPr>
        <vertAlign val="superscript"/>
        <sz val="10"/>
        <rFont val="Calibri"/>
        <family val="2"/>
      </rPr>
      <t xml:space="preserve"> (4)</t>
    </r>
  </si>
  <si>
    <r>
      <rPr>
        <b/>
        <sz val="11"/>
        <color indexed="8"/>
        <rFont val="Calibri"/>
        <family val="2"/>
      </rPr>
      <t xml:space="preserve">COMENTARIOS DE LA DH:
</t>
    </r>
    <r>
      <rPr>
        <b/>
        <vertAlign val="superscript"/>
        <sz val="11"/>
        <color indexed="8"/>
        <rFont val="Calibri"/>
        <family val="2"/>
      </rPr>
      <t>(1)</t>
    </r>
    <r>
      <rPr>
        <b/>
        <sz val="11"/>
        <color indexed="8"/>
        <rFont val="Calibri"/>
        <family val="2"/>
      </rPr>
      <t xml:space="preserve">La información aportada por el SINAC incluye un total de 39 zonas de captación, todas de aguas subterráneas, dos de las cuales no tienen asociada coordenadas y, por tanto, no es posible incluirlas en el listado de zonas que serán reportadas a la Comisión.
</t>
    </r>
    <r>
      <rPr>
        <b/>
        <vertAlign val="superscript"/>
        <sz val="11"/>
        <color indexed="8"/>
        <rFont val="Calibri"/>
        <family val="2"/>
      </rPr>
      <t>(2)</t>
    </r>
    <r>
      <rPr>
        <b/>
        <sz val="11"/>
        <color indexed="8"/>
        <rFont val="Calibri"/>
        <family val="2"/>
      </rPr>
      <t xml:space="preserve"> La principal diferencia entre los valores se debe a la mejora de la estimación, ya que en el PH2C no se valoraron las emisiones de metano y dióxido nitroso propias de las ARU</t>
    </r>
  </si>
  <si>
    <t>Número de UDU significativas (&gt; 40 % de la población de la demarcación)</t>
  </si>
  <si>
    <t>hm3/año</t>
  </si>
  <si>
    <t>Medidas de atención a demandas en el programa de medidas</t>
  </si>
  <si>
    <t xml:space="preserve">% de inversión ejecutada respecto a la inversión total prevista en medidas de atención a demandas </t>
  </si>
  <si>
    <t>Volumen de recursos consumidos en UDU significativas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</si>
</sst>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0.0"/>
    <numFmt numFmtId="166" formatCode="#,##0.000"/>
    <numFmt numFmtId="167" formatCode="#,##0.0000"/>
    <numFmt numFmtId="168" formatCode="0.0%"/>
  </numFmts>
  <fonts count="32" x14ac:knownFonts="1">
    <font>
      <sz val="11"/>
      <color theme="1"/>
      <name val="Calibri"/>
      <family val="2"/>
      <scheme val="minor"/>
    </font>
    <font>
      <sz val="11"/>
      <color indexed="8"/>
      <name val="Calibri"/>
      <family val="2"/>
    </font>
    <font>
      <b/>
      <sz val="10"/>
      <color indexed="8"/>
      <name val="Calibri"/>
      <family val="2"/>
    </font>
    <font>
      <sz val="10"/>
      <color indexed="8"/>
      <name val="Calibri"/>
      <family val="2"/>
    </font>
    <font>
      <sz val="10"/>
      <color indexed="8"/>
      <name val="Calibri"/>
      <family val="2"/>
    </font>
    <font>
      <vertAlign val="superscript"/>
      <sz val="10"/>
      <color indexed="8"/>
      <name val="Calibri"/>
      <family val="2"/>
    </font>
    <font>
      <b/>
      <sz val="10"/>
      <name val="Calibri"/>
      <family val="2"/>
    </font>
    <font>
      <sz val="10"/>
      <name val="Calibri"/>
      <family val="2"/>
    </font>
    <font>
      <b/>
      <sz val="10"/>
      <name val="Calibri"/>
      <family val="2"/>
    </font>
    <font>
      <sz val="10"/>
      <name val="Calibri"/>
      <family val="2"/>
    </font>
    <font>
      <vertAlign val="superscript"/>
      <sz val="10"/>
      <name val="Calibri"/>
      <family val="2"/>
    </font>
    <font>
      <sz val="10"/>
      <color indexed="10"/>
      <name val="Calibri"/>
      <family val="2"/>
    </font>
    <font>
      <sz val="11"/>
      <color indexed="10"/>
      <name val="Calibri"/>
      <family val="2"/>
    </font>
    <font>
      <sz val="11"/>
      <color indexed="36"/>
      <name val="Calibri"/>
      <family val="2"/>
    </font>
    <font>
      <b/>
      <sz val="14"/>
      <color indexed="62"/>
      <name val="Calibri"/>
      <family val="2"/>
    </font>
    <font>
      <sz val="8"/>
      <name val="Calibri"/>
      <family val="2"/>
    </font>
    <font>
      <b/>
      <sz val="11"/>
      <color indexed="8"/>
      <name val="Calibri"/>
      <family val="2"/>
    </font>
    <font>
      <sz val="11"/>
      <color indexed="8"/>
      <name val="Calibri"/>
      <family val="2"/>
    </font>
    <font>
      <sz val="9"/>
      <name val="Calibri"/>
      <family val="2"/>
    </font>
    <font>
      <sz val="10"/>
      <name val="MS Sans Serif"/>
      <family val="2"/>
    </font>
    <font>
      <u/>
      <sz val="11"/>
      <color theme="10"/>
      <name val="Calibri"/>
      <family val="2"/>
    </font>
    <font>
      <sz val="10"/>
      <color rgb="FFFF0000"/>
      <name val="Calibri"/>
      <family val="2"/>
    </font>
    <font>
      <sz val="10"/>
      <color theme="1"/>
      <name val="Calibri"/>
      <family val="2"/>
    </font>
    <font>
      <sz val="11"/>
      <name val="Calibri"/>
      <family val="2"/>
      <scheme val="minor"/>
    </font>
    <font>
      <b/>
      <sz val="11"/>
      <name val="Calibri"/>
      <family val="2"/>
      <scheme val="minor"/>
    </font>
    <font>
      <sz val="10"/>
      <color indexed="8"/>
      <name val="Arial"/>
      <family val="2"/>
    </font>
    <font>
      <sz val="11"/>
      <color indexed="8"/>
      <name val="Calibri"/>
      <family val="2"/>
    </font>
    <font>
      <b/>
      <sz val="9"/>
      <color indexed="81"/>
      <name val="Tahoma"/>
      <family val="2"/>
    </font>
    <font>
      <sz val="9"/>
      <color indexed="81"/>
      <name val="Tahoma"/>
      <family val="2"/>
    </font>
    <font>
      <b/>
      <vertAlign val="superscript"/>
      <sz val="10"/>
      <color indexed="8"/>
      <name val="Calibri"/>
      <family val="2"/>
    </font>
    <font>
      <b/>
      <vertAlign val="superscript"/>
      <sz val="11"/>
      <color indexed="8"/>
      <name val="Calibri"/>
      <family val="2"/>
    </font>
    <font>
      <sz val="11"/>
      <color theme="1"/>
      <name val="Calibri"/>
      <family val="2"/>
      <scheme val="minor"/>
    </font>
  </fonts>
  <fills count="14">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solid">
        <fgColor indexed="42"/>
        <bgColor indexed="64"/>
      </patternFill>
    </fill>
    <fill>
      <patternFill patternType="solid">
        <fgColor indexed="23"/>
        <bgColor indexed="64"/>
      </patternFill>
    </fill>
    <fill>
      <patternFill patternType="solid">
        <fgColor indexed="47"/>
        <bgColor indexed="64"/>
      </patternFill>
    </fill>
    <fill>
      <patternFill patternType="solid">
        <fgColor theme="0"/>
        <bgColor indexed="64"/>
      </patternFill>
    </fill>
    <fill>
      <patternFill patternType="solid">
        <fgColor theme="5" tint="0.79998168889431442"/>
        <bgColor indexed="64"/>
      </patternFill>
    </fill>
    <fill>
      <patternFill patternType="solid">
        <fgColor rgb="FF99CCFF"/>
        <bgColor indexed="64"/>
      </patternFill>
    </fill>
    <fill>
      <patternFill patternType="solid">
        <fgColor rgb="FF92D050"/>
        <bgColor indexed="64"/>
      </patternFill>
    </fill>
    <fill>
      <patternFill patternType="solid">
        <fgColor theme="1" tint="0.499984740745262"/>
        <bgColor indexed="64"/>
      </patternFill>
    </fill>
    <fill>
      <patternFill patternType="solid">
        <fgColor theme="9" tint="0.39997558519241921"/>
        <bgColor indexed="64"/>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56"/>
      </left>
      <right style="medium">
        <color indexed="56"/>
      </right>
      <top/>
      <bottom/>
      <diagonal/>
    </border>
    <border>
      <left style="medium">
        <color indexed="56"/>
      </left>
      <right style="medium">
        <color indexed="56"/>
      </right>
      <top/>
      <bottom style="medium">
        <color indexed="56"/>
      </bottom>
      <diagonal/>
    </border>
    <border>
      <left style="medium">
        <color indexed="56"/>
      </left>
      <right style="medium">
        <color indexed="56"/>
      </right>
      <top style="medium">
        <color indexed="56"/>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10">
    <xf numFmtId="0" fontId="0" fillId="0" borderId="0"/>
    <xf numFmtId="0" fontId="20" fillId="0" borderId="0" applyNumberFormat="0" applyFill="0" applyBorder="0" applyAlignment="0" applyProtection="0">
      <alignment vertical="top"/>
      <protection locked="0"/>
    </xf>
    <xf numFmtId="164" fontId="17" fillId="0" borderId="0" applyFont="0" applyFill="0" applyBorder="0" applyAlignment="0" applyProtection="0"/>
    <xf numFmtId="0" fontId="19" fillId="0" borderId="0"/>
    <xf numFmtId="0" fontId="19" fillId="0" borderId="0"/>
    <xf numFmtId="0" fontId="19" fillId="0" borderId="0"/>
    <xf numFmtId="164" fontId="1" fillId="0" borderId="0" applyFont="0" applyFill="0" applyBorder="0" applyAlignment="0" applyProtection="0"/>
    <xf numFmtId="9" fontId="1" fillId="0" borderId="0" applyFont="0" applyFill="0" applyBorder="0" applyAlignment="0" applyProtection="0"/>
    <xf numFmtId="0" fontId="25" fillId="0" borderId="0"/>
    <xf numFmtId="9" fontId="31" fillId="0" borderId="0" applyFont="0" applyFill="0" applyBorder="0" applyAlignment="0" applyProtection="0"/>
  </cellStyleXfs>
  <cellXfs count="255">
    <xf numFmtId="0" fontId="0" fillId="0" borderId="0" xfId="0"/>
    <xf numFmtId="0" fontId="0" fillId="0" borderId="0" xfId="0" applyAlignment="1">
      <alignment vertical="center"/>
    </xf>
    <xf numFmtId="0" fontId="4" fillId="0" borderId="1" xfId="0" applyFont="1" applyBorder="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horizontal="left" vertical="center"/>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7" fillId="0" borderId="0" xfId="0" applyFont="1" applyAlignment="1">
      <alignment horizontal="center" vertical="center"/>
    </xf>
    <xf numFmtId="0" fontId="11" fillId="0" borderId="0" xfId="0" applyFont="1" applyAlignment="1">
      <alignment vertical="center" wrapText="1"/>
    </xf>
    <xf numFmtId="0" fontId="0" fillId="0" borderId="0" xfId="0" applyAlignment="1">
      <alignment horizontal="center" vertical="center"/>
    </xf>
    <xf numFmtId="0" fontId="13" fillId="0" borderId="0" xfId="0" applyFont="1" applyAlignment="1">
      <alignment vertical="center"/>
    </xf>
    <xf numFmtId="0" fontId="4" fillId="0" borderId="3" xfId="0" applyFont="1" applyBorder="1" applyAlignment="1">
      <alignment horizontal="left" vertical="center" wrapText="1"/>
    </xf>
    <xf numFmtId="0" fontId="0" fillId="2" borderId="4" xfId="0" applyFill="1" applyBorder="1"/>
    <xf numFmtId="0" fontId="20" fillId="2" borderId="4" xfId="1" applyFill="1" applyBorder="1" applyAlignment="1" applyProtection="1"/>
    <xf numFmtId="0" fontId="20" fillId="2" borderId="5" xfId="1" applyFill="1" applyBorder="1" applyAlignment="1" applyProtection="1"/>
    <xf numFmtId="0" fontId="14" fillId="2" borderId="6" xfId="0" applyFont="1" applyFill="1" applyBorder="1"/>
    <xf numFmtId="0" fontId="14" fillId="0" borderId="0" xfId="0" applyFont="1" applyAlignment="1">
      <alignment vertical="center"/>
    </xf>
    <xf numFmtId="0" fontId="4" fillId="3" borderId="1" xfId="0" applyFont="1" applyFill="1" applyBorder="1" applyAlignment="1">
      <alignment vertical="center" wrapText="1"/>
    </xf>
    <xf numFmtId="0" fontId="4" fillId="3"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9" fillId="5" borderId="2" xfId="0" applyFont="1" applyFill="1" applyBorder="1" applyAlignment="1">
      <alignment vertical="center" wrapText="1"/>
    </xf>
    <xf numFmtId="0" fontId="9" fillId="5" borderId="2" xfId="0" applyFont="1" applyFill="1" applyBorder="1" applyAlignment="1">
      <alignment horizontal="center" vertical="center" wrapText="1"/>
    </xf>
    <xf numFmtId="0" fontId="3" fillId="5" borderId="8" xfId="0" applyFont="1" applyFill="1" applyBorder="1" applyAlignment="1">
      <alignment vertical="center"/>
    </xf>
    <xf numFmtId="0" fontId="7" fillId="6" borderId="9" xfId="0" applyFont="1" applyFill="1" applyBorder="1" applyAlignment="1">
      <alignment vertical="center" wrapText="1"/>
    </xf>
    <xf numFmtId="0" fontId="3" fillId="6" borderId="10" xfId="0" applyFont="1" applyFill="1" applyBorder="1" applyAlignment="1">
      <alignment vertical="center"/>
    </xf>
    <xf numFmtId="0" fontId="0" fillId="6" borderId="3" xfId="0" applyFill="1" applyBorder="1" applyAlignment="1">
      <alignment vertical="center"/>
    </xf>
    <xf numFmtId="0" fontId="0" fillId="6" borderId="2" xfId="0" applyFill="1" applyBorder="1" applyAlignment="1">
      <alignment vertical="center"/>
    </xf>
    <xf numFmtId="0" fontId="3" fillId="3" borderId="8" xfId="0" applyFont="1" applyFill="1" applyBorder="1" applyAlignment="1">
      <alignment vertical="center"/>
    </xf>
    <xf numFmtId="0" fontId="3" fillId="5" borderId="8" xfId="0" applyFont="1" applyFill="1" applyBorder="1" applyAlignment="1">
      <alignment vertical="center" wrapText="1"/>
    </xf>
    <xf numFmtId="0" fontId="3" fillId="3" borderId="8" xfId="0" applyFont="1" applyFill="1" applyBorder="1" applyAlignment="1">
      <alignment vertical="center" wrapText="1"/>
    </xf>
    <xf numFmtId="0" fontId="7" fillId="3" borderId="2" xfId="0" applyFont="1" applyFill="1" applyBorder="1" applyAlignment="1">
      <alignment vertical="center" wrapText="1"/>
    </xf>
    <xf numFmtId="0" fontId="7" fillId="0" borderId="2" xfId="0" applyFont="1" applyBorder="1" applyAlignment="1">
      <alignment horizontal="center" vertical="center" wrapText="1"/>
    </xf>
    <xf numFmtId="0" fontId="8" fillId="7" borderId="7"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4" fillId="5" borderId="1" xfId="0" applyFont="1" applyFill="1" applyBorder="1" applyAlignment="1">
      <alignment vertical="center" wrapText="1"/>
    </xf>
    <xf numFmtId="0" fontId="4" fillId="5"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2" fillId="0" borderId="0" xfId="0" applyFont="1" applyAlignment="1">
      <alignment horizontal="left" vertical="center" wrapText="1"/>
    </xf>
    <xf numFmtId="0" fontId="7" fillId="0" borderId="2" xfId="0" applyFont="1" applyBorder="1" applyAlignment="1">
      <alignment vertical="center" wrapText="1"/>
    </xf>
    <xf numFmtId="0" fontId="3" fillId="0" borderId="3" xfId="0" applyFont="1" applyBorder="1" applyAlignment="1">
      <alignment horizontal="left" vertical="center" wrapText="1"/>
    </xf>
    <xf numFmtId="0" fontId="6" fillId="7" borderId="7" xfId="0" applyFont="1" applyFill="1" applyBorder="1" applyAlignment="1">
      <alignment horizontal="center" vertical="center" wrapText="1"/>
    </xf>
    <xf numFmtId="0" fontId="7" fillId="5" borderId="2" xfId="0" applyFont="1" applyFill="1" applyBorder="1" applyAlignment="1">
      <alignment vertical="center" wrapText="1"/>
    </xf>
    <xf numFmtId="0" fontId="3" fillId="3" borderId="3" xfId="0" applyFont="1" applyFill="1" applyBorder="1" applyAlignment="1">
      <alignment vertical="center" wrapText="1"/>
    </xf>
    <xf numFmtId="0" fontId="3" fillId="0" borderId="9" xfId="0" applyFont="1" applyBorder="1" applyAlignment="1">
      <alignment vertical="center" wrapText="1"/>
    </xf>
    <xf numFmtId="0" fontId="3" fillId="0" borderId="1" xfId="0" applyFont="1" applyBorder="1" applyAlignment="1">
      <alignment vertical="center" wrapText="1"/>
    </xf>
    <xf numFmtId="0" fontId="7" fillId="3" borderId="9" xfId="0" applyFont="1" applyFill="1" applyBorder="1" applyAlignment="1">
      <alignment vertical="center" wrapText="1"/>
    </xf>
    <xf numFmtId="0" fontId="7" fillId="3" borderId="1" xfId="0" applyFont="1" applyFill="1" applyBorder="1" applyAlignment="1">
      <alignment vertical="center" wrapText="1"/>
    </xf>
    <xf numFmtId="0" fontId="7" fillId="0" borderId="1" xfId="0" applyFont="1" applyBorder="1" applyAlignment="1">
      <alignment horizontal="left" vertical="center" wrapText="1"/>
    </xf>
    <xf numFmtId="0" fontId="7"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0" xfId="0" applyFont="1" applyFill="1" applyBorder="1" applyAlignment="1">
      <alignment vertical="center" wrapText="1"/>
    </xf>
    <xf numFmtId="0" fontId="7" fillId="6" borderId="2" xfId="0" applyFont="1" applyFill="1" applyBorder="1" applyAlignment="1">
      <alignment horizontal="center" vertical="center" wrapText="1"/>
    </xf>
    <xf numFmtId="0" fontId="3" fillId="6" borderId="2" xfId="0" quotePrefix="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2" fillId="3"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3" borderId="7" xfId="0" applyFont="1" applyFill="1" applyBorder="1" applyAlignment="1">
      <alignment horizontal="center" vertical="center" wrapText="1"/>
    </xf>
    <xf numFmtId="4" fontId="7" fillId="0" borderId="2"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7"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2" fillId="9" borderId="3" xfId="0" applyFont="1" applyFill="1" applyBorder="1" applyAlignment="1">
      <alignment horizontal="center" vertical="center" wrapText="1"/>
    </xf>
    <xf numFmtId="0" fontId="7" fillId="5" borderId="8" xfId="0" applyFont="1" applyFill="1" applyBorder="1" applyAlignment="1">
      <alignment vertical="center"/>
    </xf>
    <xf numFmtId="0" fontId="7" fillId="5" borderId="8" xfId="0" applyFont="1" applyFill="1" applyBorder="1" applyAlignment="1">
      <alignment vertical="center" wrapText="1"/>
    </xf>
    <xf numFmtId="0" fontId="7" fillId="3" borderId="8" xfId="0" applyFont="1" applyFill="1" applyBorder="1" applyAlignment="1">
      <alignment vertical="center"/>
    </xf>
    <xf numFmtId="0" fontId="7" fillId="3" borderId="8" xfId="0" applyFont="1" applyFill="1" applyBorder="1" applyAlignment="1">
      <alignment vertical="center" wrapText="1"/>
    </xf>
    <xf numFmtId="0" fontId="23" fillId="0" borderId="0" xfId="0" applyFont="1" applyAlignment="1">
      <alignment vertical="center"/>
    </xf>
    <xf numFmtId="0" fontId="7" fillId="6" borderId="2" xfId="0" quotePrefix="1" applyFont="1" applyFill="1" applyBorder="1" applyAlignment="1">
      <alignment horizontal="center" vertical="center" wrapText="1"/>
    </xf>
    <xf numFmtId="0" fontId="23" fillId="6" borderId="2" xfId="0" applyFont="1" applyFill="1" applyBorder="1" applyAlignment="1">
      <alignment vertical="center"/>
    </xf>
    <xf numFmtId="0" fontId="7" fillId="5" borderId="1" xfId="0" applyFont="1" applyFill="1" applyBorder="1" applyAlignment="1">
      <alignment horizontal="left" vertical="center" wrapText="1"/>
    </xf>
    <xf numFmtId="0" fontId="23" fillId="0" borderId="0" xfId="0" applyFont="1"/>
    <xf numFmtId="0" fontId="6" fillId="0" borderId="3" xfId="0" applyFont="1" applyBorder="1" applyAlignment="1">
      <alignment horizontal="center" vertical="center" wrapText="1"/>
    </xf>
    <xf numFmtId="0" fontId="6" fillId="9" borderId="3" xfId="0" applyFont="1" applyFill="1" applyBorder="1" applyAlignment="1">
      <alignment horizontal="center" vertical="center" wrapText="1"/>
    </xf>
    <xf numFmtId="0" fontId="18" fillId="0" borderId="3" xfId="0" applyFont="1" applyBorder="1" applyAlignment="1">
      <alignment horizontal="left" vertical="center" wrapText="1"/>
    </xf>
    <xf numFmtId="164" fontId="7" fillId="0" borderId="0" xfId="2" applyFont="1" applyAlignment="1">
      <alignment vertical="center"/>
    </xf>
    <xf numFmtId="0" fontId="0" fillId="0" borderId="0" xfId="0" applyAlignment="1">
      <alignment vertical="center" wrapText="1"/>
    </xf>
    <xf numFmtId="0" fontId="23" fillId="0" borderId="0" xfId="0" applyFont="1" applyAlignment="1">
      <alignment vertical="center" wrapText="1"/>
    </xf>
    <xf numFmtId="165" fontId="7" fillId="0" borderId="2" xfId="0" quotePrefix="1" applyNumberFormat="1" applyFont="1" applyFill="1" applyBorder="1" applyAlignment="1">
      <alignment horizontal="center" vertical="center" wrapText="1"/>
    </xf>
    <xf numFmtId="0" fontId="7" fillId="0" borderId="9" xfId="0" applyFont="1" applyBorder="1" applyAlignment="1">
      <alignment vertical="center" wrapText="1"/>
    </xf>
    <xf numFmtId="0" fontId="0" fillId="0" borderId="11" xfId="0" applyBorder="1" applyAlignment="1">
      <alignment vertical="center" wrapText="1"/>
    </xf>
    <xf numFmtId="0" fontId="0" fillId="0" borderId="1" xfId="0" applyBorder="1" applyAlignment="1">
      <alignment vertical="center" wrapText="1"/>
    </xf>
    <xf numFmtId="0" fontId="7" fillId="0" borderId="9" xfId="0" applyFont="1" applyBorder="1" applyAlignment="1">
      <alignment horizontal="left" vertical="center" wrapText="1"/>
    </xf>
    <xf numFmtId="0" fontId="7" fillId="0" borderId="1" xfId="0" applyFont="1" applyBorder="1" applyAlignment="1">
      <alignment horizontal="left" vertical="center" wrapText="1"/>
    </xf>
    <xf numFmtId="0" fontId="6" fillId="7" borderId="7" xfId="0" applyFont="1" applyFill="1" applyBorder="1" applyAlignment="1">
      <alignment horizontal="center" vertical="center" wrapText="1"/>
    </xf>
    <xf numFmtId="0" fontId="21"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6" fillId="7" borderId="7" xfId="0" applyFont="1" applyFill="1" applyBorder="1" applyAlignment="1">
      <alignment horizontal="center" vertical="center" wrapText="1"/>
    </xf>
    <xf numFmtId="0" fontId="18" fillId="0" borderId="1" xfId="0" applyFont="1" applyBorder="1" applyAlignment="1">
      <alignment horizontal="left" vertical="center" wrapText="1"/>
    </xf>
    <xf numFmtId="0" fontId="7" fillId="0" borderId="3" xfId="0" applyFont="1" applyBorder="1" applyAlignment="1">
      <alignment horizontal="left" vertical="center" wrapText="1"/>
    </xf>
    <xf numFmtId="0" fontId="26" fillId="0" borderId="19" xfId="8" applyFont="1" applyFill="1" applyBorder="1" applyAlignment="1">
      <alignment horizont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6" fillId="7" borderId="7" xfId="0" applyFont="1" applyFill="1" applyBorder="1" applyAlignment="1">
      <alignment horizontal="center" vertical="center" wrapText="1"/>
    </xf>
    <xf numFmtId="0" fontId="21" fillId="0" borderId="1" xfId="0" applyFont="1" applyBorder="1" applyAlignment="1">
      <alignment horizontal="left" vertical="center" wrapText="1"/>
    </xf>
    <xf numFmtId="0" fontId="7" fillId="0" borderId="3" xfId="0" applyFont="1" applyBorder="1" applyAlignment="1">
      <alignment horizontal="left" vertical="center" wrapText="1"/>
    </xf>
    <xf numFmtId="0" fontId="6" fillId="7" borderId="7"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20" fillId="0" borderId="3" xfId="1" applyBorder="1" applyAlignment="1" applyProtection="1">
      <alignment horizontal="left" vertical="center" wrapText="1"/>
    </xf>
    <xf numFmtId="0" fontId="7" fillId="0" borderId="1" xfId="0" applyFont="1" applyBorder="1" applyAlignment="1">
      <alignment horizontal="left" vertical="center" wrapText="1"/>
    </xf>
    <xf numFmtId="0" fontId="7" fillId="12" borderId="1" xfId="0" applyFont="1" applyFill="1" applyBorder="1" applyAlignment="1">
      <alignment horizontal="left" vertical="center" wrapText="1"/>
    </xf>
    <xf numFmtId="3" fontId="7" fillId="0" borderId="2"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3" fontId="7" fillId="0" borderId="2" xfId="0" quotePrefix="1" applyNumberFormat="1" applyFont="1" applyFill="1" applyBorder="1" applyAlignment="1">
      <alignment horizontal="center" vertical="center" wrapText="1"/>
    </xf>
    <xf numFmtId="3" fontId="21" fillId="0" borderId="2" xfId="0" applyNumberFormat="1" applyFont="1" applyFill="1" applyBorder="1" applyAlignment="1">
      <alignment horizontal="center" vertical="center" wrapText="1"/>
    </xf>
    <xf numFmtId="4" fontId="7" fillId="0" borderId="2" xfId="0" applyNumberFormat="1" applyFont="1" applyFill="1" applyBorder="1" applyAlignment="1">
      <alignment horizontal="center" vertical="center" wrapText="1"/>
    </xf>
    <xf numFmtId="4" fontId="7" fillId="0" borderId="2" xfId="0" quotePrefix="1" applyNumberFormat="1" applyFont="1" applyFill="1" applyBorder="1" applyAlignment="1">
      <alignment horizontal="center" vertical="center" wrapText="1"/>
    </xf>
    <xf numFmtId="167" fontId="7" fillId="0" borderId="2" xfId="0" quotePrefix="1" applyNumberFormat="1" applyFont="1" applyFill="1" applyBorder="1" applyAlignment="1">
      <alignment horizontal="center" vertical="center" wrapText="1"/>
    </xf>
    <xf numFmtId="165" fontId="23" fillId="0" borderId="3" xfId="0" applyNumberFormat="1" applyFont="1" applyFill="1" applyBorder="1" applyAlignment="1">
      <alignment vertical="center"/>
    </xf>
    <xf numFmtId="0" fontId="3" fillId="0" borderId="2" xfId="0" quotePrefix="1" applyFont="1" applyFill="1" applyBorder="1" applyAlignment="1">
      <alignment horizontal="center" vertical="center" wrapText="1"/>
    </xf>
    <xf numFmtId="0" fontId="7" fillId="0" borderId="2" xfId="0" quotePrefix="1" applyFont="1" applyFill="1" applyBorder="1" applyAlignment="1">
      <alignment horizontal="center" vertical="center" wrapText="1"/>
    </xf>
    <xf numFmtId="166" fontId="23" fillId="0" borderId="3" xfId="0" applyNumberFormat="1" applyFont="1" applyFill="1" applyBorder="1" applyAlignment="1">
      <alignment vertical="center"/>
    </xf>
    <xf numFmtId="167" fontId="23" fillId="0" borderId="3" xfId="0" applyNumberFormat="1" applyFont="1" applyFill="1" applyBorder="1" applyAlignment="1">
      <alignment vertical="center"/>
    </xf>
    <xf numFmtId="4" fontId="3" fillId="0" borderId="2" xfId="0" quotePrefix="1" applyNumberFormat="1" applyFont="1" applyFill="1" applyBorder="1" applyAlignment="1">
      <alignment horizontal="center" vertical="center" wrapText="1"/>
    </xf>
    <xf numFmtId="3" fontId="3" fillId="0" borderId="2" xfId="0" quotePrefix="1"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21" fillId="0" borderId="2" xfId="0" quotePrefix="1" applyFont="1" applyFill="1" applyBorder="1" applyAlignment="1">
      <alignment horizontal="center" vertical="center" wrapText="1"/>
    </xf>
    <xf numFmtId="0" fontId="3" fillId="0" borderId="2" xfId="0" quotePrefix="1" applyNumberFormat="1" applyFont="1" applyFill="1" applyBorder="1" applyAlignment="1">
      <alignment horizontal="center" vertical="center" wrapText="1"/>
    </xf>
    <xf numFmtId="2" fontId="3" fillId="0" borderId="2" xfId="0" quotePrefix="1" applyNumberFormat="1" applyFont="1" applyFill="1" applyBorder="1" applyAlignment="1">
      <alignment horizontal="center" vertical="center" wrapText="1"/>
    </xf>
    <xf numFmtId="1" fontId="3" fillId="0" borderId="2" xfId="0" quotePrefix="1" applyNumberFormat="1" applyFont="1" applyFill="1" applyBorder="1" applyAlignment="1">
      <alignment horizontal="center" vertical="center" wrapText="1"/>
    </xf>
    <xf numFmtId="1" fontId="7" fillId="0" borderId="2" xfId="0" applyNumberFormat="1" applyFont="1" applyFill="1" applyBorder="1" applyAlignment="1">
      <alignment horizontal="center" vertical="center" wrapText="1"/>
    </xf>
    <xf numFmtId="0" fontId="22" fillId="0" borderId="2" xfId="0" quotePrefix="1" applyFont="1" applyFill="1" applyBorder="1" applyAlignment="1">
      <alignment horizontal="center" vertical="center" wrapText="1"/>
    </xf>
    <xf numFmtId="0" fontId="7" fillId="0" borderId="2" xfId="0" applyFont="1" applyFill="1" applyBorder="1" applyAlignment="1">
      <alignment horizontal="center" vertical="center" wrapText="1"/>
    </xf>
    <xf numFmtId="166" fontId="7" fillId="0" borderId="2" xfId="0" applyNumberFormat="1" applyFont="1" applyFill="1" applyBorder="1" applyAlignment="1">
      <alignment horizontal="center" vertical="center" wrapText="1"/>
    </xf>
    <xf numFmtId="167" fontId="7" fillId="0" borderId="2" xfId="0" applyNumberFormat="1" applyFont="1" applyFill="1" applyBorder="1" applyAlignment="1">
      <alignment horizontal="center" vertical="center" wrapText="1"/>
    </xf>
    <xf numFmtId="0" fontId="6" fillId="1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wrapText="1"/>
    </xf>
    <xf numFmtId="0" fontId="21" fillId="0" borderId="1" xfId="0" applyFont="1" applyBorder="1" applyAlignment="1">
      <alignment horizontal="left" vertical="center" wrapText="1"/>
    </xf>
    <xf numFmtId="0" fontId="7" fillId="5" borderId="1" xfId="0" applyFont="1" applyFill="1" applyBorder="1" applyAlignment="1">
      <alignment horizontal="center" vertical="center" wrapText="1"/>
    </xf>
    <xf numFmtId="0" fontId="21" fillId="5" borderId="10" xfId="0" applyFont="1" applyFill="1" applyBorder="1" applyAlignment="1">
      <alignment horizontal="left" vertical="center" wrapText="1"/>
    </xf>
    <xf numFmtId="0" fontId="21" fillId="5" borderId="1" xfId="0" applyFont="1" applyFill="1" applyBorder="1" applyAlignment="1">
      <alignment horizontal="center" vertical="center" wrapText="1"/>
    </xf>
    <xf numFmtId="9" fontId="21" fillId="0" borderId="2" xfId="9" quotePrefix="1" applyFont="1" applyFill="1" applyBorder="1" applyAlignment="1">
      <alignment horizontal="center" vertical="center" wrapText="1"/>
    </xf>
    <xf numFmtId="0" fontId="21" fillId="5" borderId="1" xfId="0" applyFont="1" applyFill="1" applyBorder="1" applyAlignment="1">
      <alignment horizontal="left" vertical="center" wrapText="1"/>
    </xf>
    <xf numFmtId="168" fontId="21" fillId="0" borderId="2" xfId="9" quotePrefix="1" applyNumberFormat="1" applyFont="1" applyFill="1" applyBorder="1" applyAlignment="1">
      <alignment horizontal="center" vertical="center" wrapText="1"/>
    </xf>
    <xf numFmtId="0" fontId="2" fillId="0" borderId="12" xfId="0" applyFont="1" applyBorder="1" applyAlignment="1">
      <alignment vertical="top" wrapText="1"/>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0" xfId="0" applyAlignment="1">
      <alignment vertical="top"/>
    </xf>
    <xf numFmtId="0" fontId="0" fillId="0" borderId="16" xfId="0" applyBorder="1" applyAlignment="1">
      <alignment vertical="top"/>
    </xf>
    <xf numFmtId="0" fontId="0" fillId="0" borderId="17" xfId="0" applyBorder="1" applyAlignment="1">
      <alignment vertical="top"/>
    </xf>
    <xf numFmtId="0" fontId="0" fillId="0" borderId="10" xfId="0" applyBorder="1" applyAlignment="1">
      <alignment vertical="top"/>
    </xf>
    <xf numFmtId="0" fontId="0" fillId="0" borderId="2" xfId="0" applyBorder="1" applyAlignment="1">
      <alignment vertical="top"/>
    </xf>
    <xf numFmtId="0" fontId="6" fillId="0" borderId="9" xfId="0" applyFont="1" applyFill="1" applyBorder="1" applyAlignment="1">
      <alignment vertical="center" wrapText="1"/>
    </xf>
    <xf numFmtId="0" fontId="24" fillId="0" borderId="1"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6" fillId="7" borderId="8"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10" borderId="9"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6" fillId="0" borderId="12" xfId="0" applyFont="1" applyBorder="1" applyAlignment="1">
      <alignment vertical="top" wrapText="1"/>
    </xf>
    <xf numFmtId="0" fontId="23" fillId="0" borderId="13" xfId="0" applyFont="1" applyBorder="1" applyAlignment="1">
      <alignment vertical="top"/>
    </xf>
    <xf numFmtId="0" fontId="23" fillId="0" borderId="14" xfId="0" applyFont="1" applyBorder="1" applyAlignment="1">
      <alignment vertical="top"/>
    </xf>
    <xf numFmtId="0" fontId="23" fillId="0" borderId="15" xfId="0" applyFont="1" applyBorder="1" applyAlignment="1">
      <alignment vertical="top"/>
    </xf>
    <xf numFmtId="0" fontId="23" fillId="0" borderId="0" xfId="0" applyFont="1" applyAlignment="1">
      <alignment vertical="top"/>
    </xf>
    <xf numFmtId="0" fontId="23" fillId="0" borderId="16" xfId="0" applyFont="1" applyBorder="1" applyAlignment="1">
      <alignment vertical="top"/>
    </xf>
    <xf numFmtId="0" fontId="23" fillId="0" borderId="17" xfId="0" applyFont="1" applyBorder="1" applyAlignment="1">
      <alignment vertical="top"/>
    </xf>
    <xf numFmtId="0" fontId="23" fillId="0" borderId="10" xfId="0" applyFont="1" applyBorder="1" applyAlignment="1">
      <alignment vertical="top"/>
    </xf>
    <xf numFmtId="0" fontId="23" fillId="0" borderId="2" xfId="0" applyFont="1" applyBorder="1" applyAlignment="1">
      <alignment vertical="top"/>
    </xf>
    <xf numFmtId="0" fontId="21" fillId="0" borderId="11" xfId="0" applyFont="1" applyBorder="1" applyAlignment="1">
      <alignment horizontal="left" vertical="center" wrapText="1"/>
    </xf>
    <xf numFmtId="0" fontId="21" fillId="0" borderId="1" xfId="0" applyFont="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3" borderId="11" xfId="0" applyFill="1" applyBorder="1" applyAlignment="1">
      <alignment horizontal="center"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5" borderId="9"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0" borderId="15" xfId="0" applyFont="1" applyBorder="1" applyAlignment="1">
      <alignment horizontal="left" vertical="top" wrapText="1"/>
    </xf>
    <xf numFmtId="0" fontId="6" fillId="0" borderId="0" xfId="0" applyFont="1" applyBorder="1" applyAlignment="1">
      <alignment horizontal="left" vertical="top" wrapText="1"/>
    </xf>
    <xf numFmtId="0" fontId="0" fillId="5" borderId="1" xfId="0" applyFill="1"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5" borderId="11" xfId="0" applyFill="1" applyBorder="1" applyAlignment="1">
      <alignment horizontal="center" vertical="center" wrapText="1"/>
    </xf>
    <xf numFmtId="0" fontId="0" fillId="3" borderId="1" xfId="0" applyFill="1" applyBorder="1" applyAlignment="1">
      <alignment horizontal="center" vertical="center" wrapText="1"/>
    </xf>
    <xf numFmtId="0" fontId="9" fillId="5" borderId="9" xfId="0" applyFont="1" applyFill="1" applyBorder="1" applyAlignment="1">
      <alignment horizontal="center" vertical="center" wrapText="1"/>
    </xf>
    <xf numFmtId="0" fontId="16" fillId="0" borderId="12" xfId="0" applyFont="1" applyBorder="1" applyAlignment="1">
      <alignment vertical="top"/>
    </xf>
    <xf numFmtId="0" fontId="8" fillId="7" borderId="8"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16" fillId="0" borderId="12"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0" xfId="0" applyFont="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xf>
    <xf numFmtId="0" fontId="16" fillId="0" borderId="10" xfId="0" applyFont="1" applyBorder="1" applyAlignment="1">
      <alignment horizontal="left" vertical="top"/>
    </xf>
    <xf numFmtId="0" fontId="16" fillId="0" borderId="2" xfId="0" applyFont="1" applyBorder="1" applyAlignment="1">
      <alignment horizontal="left" vertical="top"/>
    </xf>
    <xf numFmtId="0" fontId="7" fillId="3" borderId="12"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0" borderId="11" xfId="0" applyFont="1" applyBorder="1" applyAlignment="1">
      <alignment vertical="center" wrapText="1"/>
    </xf>
    <xf numFmtId="0" fontId="23" fillId="0" borderId="1" xfId="0" applyFont="1" applyBorder="1" applyAlignment="1">
      <alignment vertical="center" wrapText="1"/>
    </xf>
    <xf numFmtId="0" fontId="22" fillId="10" borderId="9"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10" borderId="11" xfId="0" applyFill="1" applyBorder="1" applyAlignment="1">
      <alignment horizontal="center" vertical="center" wrapText="1"/>
    </xf>
    <xf numFmtId="0" fontId="7" fillId="0" borderId="9" xfId="0" applyFont="1" applyBorder="1" applyAlignment="1">
      <alignment horizontal="left" vertical="center" wrapText="1"/>
    </xf>
    <xf numFmtId="0" fontId="21" fillId="0" borderId="9" xfId="0" applyFont="1" applyBorder="1" applyAlignment="1">
      <alignment horizontal="left" vertical="center" wrapText="1"/>
    </xf>
    <xf numFmtId="0" fontId="21" fillId="0" borderId="3" xfId="0" applyFont="1" applyBorder="1" applyAlignment="1">
      <alignment horizontal="left" vertical="center" wrapText="1"/>
    </xf>
    <xf numFmtId="0" fontId="7" fillId="0" borderId="3" xfId="0" applyFont="1" applyBorder="1" applyAlignment="1">
      <alignment horizontal="left" vertical="center" wrapText="1"/>
    </xf>
    <xf numFmtId="0" fontId="16" fillId="0" borderId="12" xfId="0" applyFont="1" applyBorder="1" applyAlignment="1">
      <alignment vertical="top" wrapText="1"/>
    </xf>
    <xf numFmtId="0" fontId="0" fillId="0" borderId="13" xfId="0" applyFont="1" applyBorder="1" applyAlignment="1">
      <alignment vertical="top" wrapText="1"/>
    </xf>
    <xf numFmtId="0" fontId="0" fillId="0" borderId="14" xfId="0" applyFont="1" applyBorder="1" applyAlignment="1">
      <alignment vertical="top" wrapText="1"/>
    </xf>
    <xf numFmtId="0" fontId="0" fillId="0" borderId="15" xfId="0" applyFont="1" applyBorder="1" applyAlignment="1">
      <alignment vertical="top" wrapText="1"/>
    </xf>
    <xf numFmtId="0" fontId="0" fillId="0" borderId="0" xfId="0" applyFont="1" applyAlignment="1">
      <alignment vertical="top" wrapText="1"/>
    </xf>
    <xf numFmtId="0" fontId="0" fillId="0" borderId="16" xfId="0" applyFont="1" applyBorder="1" applyAlignment="1">
      <alignment vertical="top" wrapText="1"/>
    </xf>
    <xf numFmtId="0" fontId="0" fillId="0" borderId="17" xfId="0" applyFont="1" applyBorder="1" applyAlignment="1">
      <alignment vertical="top" wrapText="1"/>
    </xf>
    <xf numFmtId="0" fontId="0" fillId="0" borderId="10" xfId="0" applyFont="1" applyBorder="1" applyAlignment="1">
      <alignment vertical="top" wrapText="1"/>
    </xf>
    <xf numFmtId="0" fontId="0" fillId="0" borderId="2" xfId="0" applyFont="1" applyBorder="1" applyAlignment="1">
      <alignment vertical="top" wrapText="1"/>
    </xf>
    <xf numFmtId="0" fontId="18" fillId="3" borderId="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 xfId="0" applyFont="1" applyBorder="1" applyAlignment="1">
      <alignment horizontal="center" vertical="center" wrapText="1"/>
    </xf>
  </cellXfs>
  <cellStyles count="10">
    <cellStyle name="Hipervínculo" xfId="1" builtinId="8"/>
    <cellStyle name="Millares" xfId="2" builtinId="3"/>
    <cellStyle name="Millares 2" xfId="6"/>
    <cellStyle name="Normal" xfId="0" builtinId="0"/>
    <cellStyle name="Normal 2" xfId="3"/>
    <cellStyle name="Normal 3" xfId="4"/>
    <cellStyle name="Normal 3 2" xfId="5"/>
    <cellStyle name="Normal_04-Estado masas" xfId="8"/>
    <cellStyle name="Porcentaje" xfId="9" builtinId="5"/>
    <cellStyle name="Porcentaje 2" xfId="7"/>
  </cellStyles>
  <dxfs count="0"/>
  <tableStyles count="0" defaultTableStyle="TableStyleMedium9" defaultPivotStyle="PivotStyleLight16"/>
  <colors>
    <mruColors>
      <color rgb="FF99CCFF"/>
      <color rgb="FFFF00FF"/>
      <color rgb="FFCC00CC"/>
      <color rgb="FFFF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fs-heymo\HIDRA\Mis%20documentos\2018%20(180207)\Informes%20de%20seguimiento\Ejemplo_Plantilla_actualizaci%25F3n_medida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das"/>
      <sheetName val="Leyenda_Situacion"/>
      <sheetName val="Leyenda_Demarcaciones"/>
    </sheetNames>
    <sheetDataSet>
      <sheetData sheetId="0" refreshError="1"/>
      <sheetData sheetId="1">
        <row r="2">
          <cell r="A2" t="str">
            <v>1-No iniciado</v>
          </cell>
        </row>
        <row r="3">
          <cell r="A3" t="str">
            <v>2-En marcha</v>
          </cell>
        </row>
        <row r="4">
          <cell r="A4" t="str">
            <v>21-Planificación en marcha (solo obras)</v>
          </cell>
        </row>
        <row r="5">
          <cell r="A5" t="str">
            <v>22-Construcción en marcha (solo obras)</v>
          </cell>
        </row>
        <row r="6">
          <cell r="A6" t="str">
            <v>3-Finalizado</v>
          </cell>
        </row>
        <row r="7">
          <cell r="A7" t="str">
            <v xml:space="preserve">31-Completada-periódica. </v>
          </cell>
        </row>
        <row r="8">
          <cell r="A8" t="str">
            <v>4-Descartada</v>
          </cell>
        </row>
        <row r="9">
          <cell r="A9" t="str">
            <v>42-Candidata a ser descartada</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Marta Fernandez Boyano" id="{CA2FA8DD-C120-41BC-8B07-E676DE1C19F2}" userId="S::mafernandezb@grupotr.es::b7402553-bd1a-41e4-bf96-48e736a6fd7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7" dT="2021-07-23T11:30:20.44" personId="{CA2FA8DD-C120-41BC-8B07-E676DE1C19F2}" id="{899BBEF7-FF5D-4460-BF47-A0C1FA9CB700}">
    <text>Ascó Unidad (I y II)
Andorra (hasta junio 2020)
C. Ciclo Combinado de Castejón 1 y 3
C. Ciclo Combinado de Arrúbal
C. Generación Eléctrica C.C-Peaker
C. Ciclo Combinado Escatrón
C. Ciclo Combinado Castelnou
C. Ciclo Combinado de Castejón 2</text>
  </threadedComment>
  <threadedComment ref="L7" dT="2021-07-23T11:30:20.44" personId="{CA2FA8DD-C120-41BC-8B07-E676DE1C19F2}" id="{40C18581-01C9-4E5F-95F7-9D84E9166B0A}">
    <text>Ascó Unidad (I y II)
Andorra (hasta junio 2020)
C. Ciclo Combinado de Castejón 1 y 3
C. Ciclo Combinado de Arrúbal
C. Generación Eléctrica C.C-Peaker
C. Ciclo Combinado Escatrón
C. Ciclo Combinado Castelnou
C. Ciclo Combinado de Castejón 2</text>
  </threadedComment>
  <threadedComment ref="M7" dT="2021-07-23T11:30:20.44" personId="{CA2FA8DD-C120-41BC-8B07-E676DE1C19F2}" id="{1B38A314-014D-4FFA-91B0-CBD49B207B71}">
    <text>Ascó Unidad (I y II)
Andorra (hasta junio 2020)
C. Ciclo Combinado de Castejón 1 y 3
C. Ciclo Combinado de Arrúbal
C. Generación Eléctrica C.C-Peaker
C. Ciclo Combinado Escatrón
C. Ciclo Combinado Castelnou
C. Ciclo Combinado de Castejón 2</text>
  </threadedComment>
  <threadedComment ref="K75" dT="2021-08-17T10:33:55.32" personId="{CA2FA8DD-C120-41BC-8B07-E676DE1C19F2}" id="{229FA87F-AC42-4CF9-B98C-EF271C8FFE9B}">
    <text>Incluye demanda de refrigeración</text>
  </threadedComment>
  <threadedComment ref="L75" dT="2021-08-17T10:33:55.32" personId="{CA2FA8DD-C120-41BC-8B07-E676DE1C19F2}" id="{82CDDF31-A9DD-4F2A-B389-7ADEECF2F8D3}">
    <text>Incluye demanda de refrigeración</text>
  </threadedComment>
</ThreadedComments>
</file>

<file path=xl/threadedComments/threadedComment2.xml><?xml version="1.0" encoding="utf-8"?>
<ThreadedComments xmlns="http://schemas.microsoft.com/office/spreadsheetml/2018/threadedcomments" xmlns:x="http://schemas.openxmlformats.org/spreadsheetml/2006/main">
  <threadedComment ref="J21" dT="2021-08-06T12:07:32.91" personId="{CA2FA8DD-C120-41BC-8B07-E676DE1C19F2}" id="{8F2345E8-2D98-420D-B436-87E65CB02FE2}">
    <text>Para el tercer ciclo: anejo 00-Tabla 00.04, se parte de 47 MSBT en 2º ciclo y 63 MSBT en tercer ciclo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2"/>
  <sheetViews>
    <sheetView showGridLines="0" tabSelected="1" workbookViewId="0">
      <selection activeCell="B15" sqref="B15"/>
    </sheetView>
  </sheetViews>
  <sheetFormatPr baseColWidth="10" defaultRowHeight="15" x14ac:dyDescent="0.25"/>
  <cols>
    <col min="2" max="2" width="80.28515625" customWidth="1"/>
  </cols>
  <sheetData>
    <row r="3" spans="2:2" ht="15.75" thickBot="1" x14ac:dyDescent="0.3"/>
    <row r="4" spans="2:2" ht="18.75" x14ac:dyDescent="0.3">
      <c r="B4" s="16" t="s">
        <v>378</v>
      </c>
    </row>
    <row r="5" spans="2:2" x14ac:dyDescent="0.25">
      <c r="B5" s="13"/>
    </row>
    <row r="6" spans="2:2" ht="18.75" customHeight="1" x14ac:dyDescent="0.25">
      <c r="B6" s="14" t="s">
        <v>379</v>
      </c>
    </row>
    <row r="7" spans="2:2" ht="18.75" customHeight="1" x14ac:dyDescent="0.25">
      <c r="B7" s="14" t="s">
        <v>219</v>
      </c>
    </row>
    <row r="8" spans="2:2" ht="18.75" customHeight="1" x14ac:dyDescent="0.25">
      <c r="B8" s="14" t="s">
        <v>220</v>
      </c>
    </row>
    <row r="9" spans="2:2" ht="18.75" customHeight="1" x14ac:dyDescent="0.25">
      <c r="B9" s="14" t="s">
        <v>221</v>
      </c>
    </row>
    <row r="10" spans="2:2" ht="18.75" customHeight="1" x14ac:dyDescent="0.25">
      <c r="B10" s="14" t="s">
        <v>222</v>
      </c>
    </row>
    <row r="11" spans="2:2" ht="18.75" customHeight="1" x14ac:dyDescent="0.25">
      <c r="B11" s="14" t="s">
        <v>223</v>
      </c>
    </row>
    <row r="12" spans="2:2" ht="18.75" customHeight="1" thickBot="1" x14ac:dyDescent="0.3">
      <c r="B12" s="15" t="s">
        <v>224</v>
      </c>
    </row>
  </sheetData>
  <phoneticPr fontId="15" type="noConversion"/>
  <hyperlinks>
    <hyperlink ref="B8" location="'02-Usos'!A1" display="2. EVOLUCIÓN DE LAS DEMANDAS DE AGUA"/>
    <hyperlink ref="B9" location="'03-Q ecologicos'!A1" display="3. GRADO DE CUMPLIMIENTO DE LOS REGÍMENES DE CAUDALES ECOLÓGICOS"/>
    <hyperlink ref="B10" location="'04-Estado masas'!A1" display="4. ESTADO DE LAS MASAS DE AGUA SUPERFICIAL Y SUBTERRÁNEA"/>
    <hyperlink ref="B11" location="'05a-Prog. medidas'!Área_de_impresión" display="5. APLICACIÓN DE LOS PROGRAMAS DE MEDIDAS Y EFECTOS SOBRE LAS MASAS DE AGUA"/>
    <hyperlink ref="B12" location="'06-Otros'!A1" display="6. OTROS INDICADORES"/>
    <hyperlink ref="B7" location="'01-Recursos '!Área_de_impresión" display="1. EVOLUCIÓN DE LOS RECURSOS HÍDRICOS"/>
    <hyperlink ref="B6" location="'00-Datos generales'!A1" display="0. DATOS GENERALES"/>
  </hyperlink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showGridLines="0" zoomScale="85" zoomScaleNormal="85" workbookViewId="0">
      <selection activeCell="A15" sqref="A15:M24"/>
    </sheetView>
  </sheetViews>
  <sheetFormatPr baseColWidth="10" defaultColWidth="11.42578125" defaultRowHeight="15" x14ac:dyDescent="0.25"/>
  <cols>
    <col min="1" max="1" width="29.7109375" style="1" customWidth="1"/>
    <col min="2" max="2" width="12" style="10" customWidth="1"/>
    <col min="3" max="10" width="10.7109375" style="1" customWidth="1"/>
    <col min="11" max="12" width="10.85546875" style="86" customWidth="1"/>
    <col min="13" max="13" width="34.5703125" style="1" customWidth="1"/>
    <col min="14" max="14" width="4.5703125" style="1" customWidth="1"/>
    <col min="15" max="15" width="62.85546875" style="1" customWidth="1"/>
    <col min="16" max="16384" width="11.42578125" style="1"/>
  </cols>
  <sheetData>
    <row r="1" spans="1:15" ht="19.5" thickBot="1" x14ac:dyDescent="0.3">
      <c r="A1" s="17" t="s">
        <v>380</v>
      </c>
    </row>
    <row r="2" spans="1:15" ht="52.5" customHeight="1" thickBot="1" x14ac:dyDescent="0.3">
      <c r="M2" s="20" t="s">
        <v>381</v>
      </c>
      <c r="O2" s="20" t="s">
        <v>389</v>
      </c>
    </row>
    <row r="3" spans="1:15" ht="33.75" customHeight="1" thickBot="1" x14ac:dyDescent="0.3">
      <c r="A3" s="39" t="s">
        <v>255</v>
      </c>
      <c r="B3" s="40" t="s">
        <v>256</v>
      </c>
      <c r="C3" s="139" t="s">
        <v>254</v>
      </c>
      <c r="D3" s="139" t="s">
        <v>329</v>
      </c>
      <c r="E3" s="139" t="s">
        <v>330</v>
      </c>
      <c r="F3" s="139" t="s">
        <v>331</v>
      </c>
      <c r="G3" s="139" t="s">
        <v>409</v>
      </c>
      <c r="H3" s="139" t="s">
        <v>411</v>
      </c>
      <c r="I3" s="139" t="s">
        <v>414</v>
      </c>
      <c r="J3" s="139" t="s">
        <v>419</v>
      </c>
      <c r="K3" s="139" t="s">
        <v>422</v>
      </c>
      <c r="L3" s="139" t="s">
        <v>425</v>
      </c>
      <c r="M3" s="158"/>
      <c r="O3" s="2"/>
    </row>
    <row r="4" spans="1:15" ht="26.25" thickBot="1" x14ac:dyDescent="0.3">
      <c r="A4" s="18" t="s">
        <v>375</v>
      </c>
      <c r="B4" s="19" t="s">
        <v>262</v>
      </c>
      <c r="C4" s="117"/>
      <c r="D4" s="117"/>
      <c r="E4" s="117"/>
      <c r="F4" s="117"/>
      <c r="G4" s="117"/>
      <c r="H4" s="117"/>
      <c r="I4" s="117"/>
      <c r="J4" s="117"/>
      <c r="K4" s="114"/>
      <c r="L4" s="114"/>
      <c r="M4" s="159"/>
      <c r="O4" s="2"/>
    </row>
    <row r="5" spans="1:15" ht="26.25" thickBot="1" x14ac:dyDescent="0.3">
      <c r="A5" s="18" t="s">
        <v>257</v>
      </c>
      <c r="B5" s="19" t="s">
        <v>262</v>
      </c>
      <c r="C5" s="117">
        <v>530</v>
      </c>
      <c r="D5" s="117">
        <v>530</v>
      </c>
      <c r="E5" s="117">
        <v>530</v>
      </c>
      <c r="F5" s="117">
        <v>530</v>
      </c>
      <c r="G5" s="117">
        <v>530</v>
      </c>
      <c r="H5" s="117">
        <v>530</v>
      </c>
      <c r="I5" s="117">
        <v>530</v>
      </c>
      <c r="J5" s="117">
        <v>530</v>
      </c>
      <c r="K5" s="114">
        <v>530</v>
      </c>
      <c r="L5" s="114">
        <v>530</v>
      </c>
      <c r="M5" s="115"/>
      <c r="O5" s="2"/>
    </row>
    <row r="6" spans="1:15" ht="26.25" thickBot="1" x14ac:dyDescent="0.3">
      <c r="A6" s="18" t="s">
        <v>265</v>
      </c>
      <c r="B6" s="19" t="s">
        <v>262</v>
      </c>
      <c r="C6" s="117">
        <v>368</v>
      </c>
      <c r="D6" s="117">
        <v>368</v>
      </c>
      <c r="E6" s="117">
        <v>368</v>
      </c>
      <c r="F6" s="117">
        <v>368</v>
      </c>
      <c r="G6" s="117">
        <v>368</v>
      </c>
      <c r="H6" s="117">
        <v>368</v>
      </c>
      <c r="I6" s="117">
        <v>368</v>
      </c>
      <c r="J6" s="117">
        <v>368</v>
      </c>
      <c r="K6" s="114">
        <v>368</v>
      </c>
      <c r="L6" s="114">
        <v>368</v>
      </c>
      <c r="M6" s="116"/>
      <c r="O6" s="2"/>
    </row>
    <row r="7" spans="1:15" ht="15.75" thickBot="1" x14ac:dyDescent="0.3">
      <c r="A7" s="37" t="s">
        <v>258</v>
      </c>
      <c r="B7" s="38" t="s">
        <v>259</v>
      </c>
      <c r="C7" s="117">
        <v>20783</v>
      </c>
      <c r="D7" s="117">
        <v>20783</v>
      </c>
      <c r="E7" s="117">
        <v>20940</v>
      </c>
      <c r="F7" s="117">
        <v>20976</v>
      </c>
      <c r="G7" s="117">
        <v>21136</v>
      </c>
      <c r="H7" s="117">
        <v>21503</v>
      </c>
      <c r="I7" s="117">
        <v>21678</v>
      </c>
      <c r="J7" s="117">
        <v>21734</v>
      </c>
      <c r="K7" s="117">
        <v>21798</v>
      </c>
      <c r="L7" s="117">
        <v>23716.554294747362</v>
      </c>
      <c r="M7" s="116"/>
      <c r="O7" s="2"/>
    </row>
    <row r="8" spans="1:15" ht="15.75" thickBot="1" x14ac:dyDescent="0.3">
      <c r="A8" s="37" t="s">
        <v>382</v>
      </c>
      <c r="B8" s="38" t="s">
        <v>259</v>
      </c>
      <c r="C8" s="117">
        <v>3251</v>
      </c>
      <c r="D8" s="117">
        <v>2370</v>
      </c>
      <c r="E8" s="117">
        <v>2596</v>
      </c>
      <c r="F8" s="117">
        <v>2676</v>
      </c>
      <c r="G8" s="117">
        <v>2786</v>
      </c>
      <c r="H8" s="117">
        <v>2627</v>
      </c>
      <c r="I8" s="117">
        <v>1058</v>
      </c>
      <c r="J8" s="117">
        <v>1262</v>
      </c>
      <c r="K8" s="114">
        <v>1870</v>
      </c>
      <c r="L8" s="114">
        <v>1870</v>
      </c>
      <c r="M8" s="116"/>
      <c r="O8" s="2"/>
    </row>
    <row r="9" spans="1:15" ht="15.75" thickBot="1" x14ac:dyDescent="0.3">
      <c r="A9" s="37" t="s">
        <v>260</v>
      </c>
      <c r="B9" s="38" t="s">
        <v>263</v>
      </c>
      <c r="C9" s="119">
        <f t="shared" ref="C9:K9" si="0">C7/C6</f>
        <v>56.475543478260867</v>
      </c>
      <c r="D9" s="119">
        <f t="shared" si="0"/>
        <v>56.475543478260867</v>
      </c>
      <c r="E9" s="119">
        <f t="shared" si="0"/>
        <v>56.902173913043477</v>
      </c>
      <c r="F9" s="119">
        <f t="shared" si="0"/>
        <v>57</v>
      </c>
      <c r="G9" s="119">
        <f t="shared" si="0"/>
        <v>57.434782608695649</v>
      </c>
      <c r="H9" s="119">
        <f t="shared" si="0"/>
        <v>58.432065217391305</v>
      </c>
      <c r="I9" s="119">
        <f t="shared" si="0"/>
        <v>58.907608695652172</v>
      </c>
      <c r="J9" s="119">
        <f t="shared" si="0"/>
        <v>59.059782608695649</v>
      </c>
      <c r="K9" s="119">
        <f t="shared" si="0"/>
        <v>59.233695652173914</v>
      </c>
      <c r="L9" s="119">
        <f>L7/L6</f>
        <v>64.44715840963957</v>
      </c>
      <c r="M9" s="116"/>
      <c r="O9" s="2"/>
    </row>
    <row r="10" spans="1:15" ht="26.25" thickBot="1" x14ac:dyDescent="0.3">
      <c r="A10" s="18" t="s">
        <v>376</v>
      </c>
      <c r="B10" s="19" t="s">
        <v>261</v>
      </c>
      <c r="C10" s="117">
        <v>6</v>
      </c>
      <c r="D10" s="117">
        <v>6</v>
      </c>
      <c r="E10" s="117">
        <v>6</v>
      </c>
      <c r="F10" s="117">
        <v>6</v>
      </c>
      <c r="G10" s="117">
        <v>6</v>
      </c>
      <c r="H10" s="117">
        <v>6</v>
      </c>
      <c r="I10" s="117">
        <v>6</v>
      </c>
      <c r="J10" s="117">
        <v>6</v>
      </c>
      <c r="K10" s="114">
        <v>6</v>
      </c>
      <c r="L10" s="114">
        <v>6</v>
      </c>
      <c r="M10" s="116"/>
      <c r="O10" s="2"/>
    </row>
    <row r="11" spans="1:15" ht="26.25" thickBot="1" x14ac:dyDescent="0.3">
      <c r="A11" s="18" t="s">
        <v>377</v>
      </c>
      <c r="B11" s="19" t="s">
        <v>261</v>
      </c>
      <c r="C11" s="117"/>
      <c r="D11" s="117"/>
      <c r="E11" s="117"/>
      <c r="F11" s="117"/>
      <c r="G11" s="117"/>
      <c r="H11" s="117"/>
      <c r="I11" s="117"/>
      <c r="J11" s="117"/>
      <c r="K11" s="114"/>
      <c r="L11" s="114"/>
      <c r="M11" s="116"/>
      <c r="O11" s="2"/>
    </row>
    <row r="12" spans="1:15" ht="26.25" thickBot="1" x14ac:dyDescent="0.3">
      <c r="A12" s="18" t="s">
        <v>252</v>
      </c>
      <c r="B12" s="19" t="s">
        <v>261</v>
      </c>
      <c r="C12" s="117">
        <v>0</v>
      </c>
      <c r="D12" s="117">
        <v>0</v>
      </c>
      <c r="E12" s="117">
        <v>0</v>
      </c>
      <c r="F12" s="117">
        <v>0</v>
      </c>
      <c r="G12" s="117">
        <v>0</v>
      </c>
      <c r="H12" s="117">
        <v>0</v>
      </c>
      <c r="I12" s="117">
        <v>0</v>
      </c>
      <c r="J12" s="117">
        <v>0</v>
      </c>
      <c r="K12" s="114">
        <v>0</v>
      </c>
      <c r="L12" s="114">
        <v>0</v>
      </c>
      <c r="M12" s="116"/>
      <c r="O12" s="2"/>
    </row>
    <row r="13" spans="1:15" ht="36" customHeight="1" thickBot="1" x14ac:dyDescent="0.3">
      <c r="A13" s="18" t="s">
        <v>251</v>
      </c>
      <c r="B13" s="19" t="s">
        <v>261</v>
      </c>
      <c r="C13" s="117"/>
      <c r="D13" s="117"/>
      <c r="E13" s="117"/>
      <c r="F13" s="117"/>
      <c r="G13" s="117"/>
      <c r="H13" s="117"/>
      <c r="I13" s="117"/>
      <c r="J13" s="117"/>
      <c r="K13" s="114"/>
      <c r="L13" s="114"/>
      <c r="M13" s="116"/>
      <c r="O13" s="2"/>
    </row>
    <row r="14" spans="1:15" ht="15.75" thickBot="1" x14ac:dyDescent="0.3">
      <c r="K14" s="67"/>
      <c r="L14" s="67"/>
    </row>
    <row r="15" spans="1:15" x14ac:dyDescent="0.25">
      <c r="A15" s="149" t="s">
        <v>439</v>
      </c>
      <c r="B15" s="150"/>
      <c r="C15" s="150"/>
      <c r="D15" s="150"/>
      <c r="E15" s="150"/>
      <c r="F15" s="150"/>
      <c r="G15" s="150"/>
      <c r="H15" s="150"/>
      <c r="I15" s="150"/>
      <c r="J15" s="150"/>
      <c r="K15" s="150"/>
      <c r="L15" s="150"/>
      <c r="M15" s="151"/>
    </row>
    <row r="16" spans="1:15" x14ac:dyDescent="0.25">
      <c r="A16" s="152"/>
      <c r="B16" s="153"/>
      <c r="C16" s="153"/>
      <c r="D16" s="153"/>
      <c r="E16" s="153"/>
      <c r="F16" s="153"/>
      <c r="G16" s="153"/>
      <c r="H16" s="153"/>
      <c r="I16" s="153"/>
      <c r="J16" s="153"/>
      <c r="K16" s="153"/>
      <c r="L16" s="153"/>
      <c r="M16" s="154"/>
    </row>
    <row r="17" spans="1:13" x14ac:dyDescent="0.25">
      <c r="A17" s="152"/>
      <c r="B17" s="153"/>
      <c r="C17" s="153"/>
      <c r="D17" s="153"/>
      <c r="E17" s="153"/>
      <c r="F17" s="153"/>
      <c r="G17" s="153"/>
      <c r="H17" s="153"/>
      <c r="I17" s="153"/>
      <c r="J17" s="153"/>
      <c r="K17" s="153"/>
      <c r="L17" s="153"/>
      <c r="M17" s="154"/>
    </row>
    <row r="18" spans="1:13" x14ac:dyDescent="0.25">
      <c r="A18" s="152"/>
      <c r="B18" s="153"/>
      <c r="C18" s="153"/>
      <c r="D18" s="153"/>
      <c r="E18" s="153"/>
      <c r="F18" s="153"/>
      <c r="G18" s="153"/>
      <c r="H18" s="153"/>
      <c r="I18" s="153"/>
      <c r="J18" s="153"/>
      <c r="K18" s="153"/>
      <c r="L18" s="153"/>
      <c r="M18" s="154"/>
    </row>
    <row r="19" spans="1:13" x14ac:dyDescent="0.25">
      <c r="A19" s="152"/>
      <c r="B19" s="153"/>
      <c r="C19" s="153"/>
      <c r="D19" s="153"/>
      <c r="E19" s="153"/>
      <c r="F19" s="153"/>
      <c r="G19" s="153"/>
      <c r="H19" s="153"/>
      <c r="I19" s="153"/>
      <c r="J19" s="153"/>
      <c r="K19" s="153"/>
      <c r="L19" s="153"/>
      <c r="M19" s="154"/>
    </row>
    <row r="20" spans="1:13" x14ac:dyDescent="0.25">
      <c r="A20" s="152"/>
      <c r="B20" s="153"/>
      <c r="C20" s="153"/>
      <c r="D20" s="153"/>
      <c r="E20" s="153"/>
      <c r="F20" s="153"/>
      <c r="G20" s="153"/>
      <c r="H20" s="153"/>
      <c r="I20" s="153"/>
      <c r="J20" s="153"/>
      <c r="K20" s="153"/>
      <c r="L20" s="153"/>
      <c r="M20" s="154"/>
    </row>
    <row r="21" spans="1:13" x14ac:dyDescent="0.25">
      <c r="A21" s="152"/>
      <c r="B21" s="153"/>
      <c r="C21" s="153"/>
      <c r="D21" s="153"/>
      <c r="E21" s="153"/>
      <c r="F21" s="153"/>
      <c r="G21" s="153"/>
      <c r="H21" s="153"/>
      <c r="I21" s="153"/>
      <c r="J21" s="153"/>
      <c r="K21" s="153"/>
      <c r="L21" s="153"/>
      <c r="M21" s="154"/>
    </row>
    <row r="22" spans="1:13" x14ac:dyDescent="0.25">
      <c r="A22" s="152"/>
      <c r="B22" s="153"/>
      <c r="C22" s="153"/>
      <c r="D22" s="153"/>
      <c r="E22" s="153"/>
      <c r="F22" s="153"/>
      <c r="G22" s="153"/>
      <c r="H22" s="153"/>
      <c r="I22" s="153"/>
      <c r="J22" s="153"/>
      <c r="K22" s="153"/>
      <c r="L22" s="153"/>
      <c r="M22" s="154"/>
    </row>
    <row r="23" spans="1:13" x14ac:dyDescent="0.25">
      <c r="A23" s="152"/>
      <c r="B23" s="153"/>
      <c r="C23" s="153"/>
      <c r="D23" s="153"/>
      <c r="E23" s="153"/>
      <c r="F23" s="153"/>
      <c r="G23" s="153"/>
      <c r="H23" s="153"/>
      <c r="I23" s="153"/>
      <c r="J23" s="153"/>
      <c r="K23" s="153"/>
      <c r="L23" s="153"/>
      <c r="M23" s="154"/>
    </row>
    <row r="24" spans="1:13" ht="15.75" thickBot="1" x14ac:dyDescent="0.3">
      <c r="A24" s="155"/>
      <c r="B24" s="156"/>
      <c r="C24" s="156"/>
      <c r="D24" s="156"/>
      <c r="E24" s="156"/>
      <c r="F24" s="156"/>
      <c r="G24" s="156"/>
      <c r="H24" s="156"/>
      <c r="I24" s="156"/>
      <c r="J24" s="156"/>
      <c r="K24" s="156"/>
      <c r="L24" s="156"/>
      <c r="M24" s="157"/>
    </row>
    <row r="27" spans="1:13" x14ac:dyDescent="0.25">
      <c r="K27" s="1"/>
      <c r="L27" s="1"/>
    </row>
    <row r="28" spans="1:13" x14ac:dyDescent="0.25">
      <c r="K28" s="1"/>
      <c r="L28" s="1"/>
    </row>
    <row r="29" spans="1:13" x14ac:dyDescent="0.25">
      <c r="K29" s="1"/>
      <c r="L29" s="1"/>
    </row>
    <row r="30" spans="1:13" x14ac:dyDescent="0.25">
      <c r="K30" s="1"/>
      <c r="L30" s="1"/>
    </row>
    <row r="31" spans="1:13" x14ac:dyDescent="0.25">
      <c r="K31" s="1"/>
      <c r="L31" s="1"/>
    </row>
    <row r="32" spans="1:13" x14ac:dyDescent="0.25">
      <c r="K32" s="1"/>
      <c r="L32" s="1"/>
    </row>
    <row r="33" spans="11:12" x14ac:dyDescent="0.25">
      <c r="K33" s="1"/>
      <c r="L33" s="1"/>
    </row>
    <row r="34" spans="11:12" x14ac:dyDescent="0.25">
      <c r="K34" s="1"/>
      <c r="L34" s="1"/>
    </row>
  </sheetData>
  <mergeCells count="2">
    <mergeCell ref="A15:M24"/>
    <mergeCell ref="M3:M4"/>
  </mergeCells>
  <phoneticPr fontId="15" type="noConversion"/>
  <pageMargins left="0.77" right="0.36" top="0.74803149606299213" bottom="0.74803149606299213" header="0.31496062992125984" footer="0.31496062992125984"/>
  <pageSetup paperSize="9" scale="7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9"/>
  <sheetViews>
    <sheetView showGridLines="0" zoomScale="70" zoomScaleNormal="70" workbookViewId="0">
      <pane xSplit="4" ySplit="3" topLeftCell="E31" activePane="bottomRight" state="frozen"/>
      <selection pane="topRight" activeCell="E1" sqref="E1"/>
      <selection pane="bottomLeft" activeCell="A4" sqref="A4"/>
      <selection pane="bottomRight" activeCell="H12" sqref="H12"/>
    </sheetView>
  </sheetViews>
  <sheetFormatPr baseColWidth="10" defaultColWidth="11.42578125" defaultRowHeight="12.75" x14ac:dyDescent="0.25"/>
  <cols>
    <col min="1" max="1" width="15.5703125" style="4" customWidth="1"/>
    <col min="2" max="2" width="36.28515625" style="4" customWidth="1"/>
    <col min="3" max="3" width="18.42578125" style="4" customWidth="1"/>
    <col min="4" max="4" width="8.85546875" style="8" customWidth="1"/>
    <col min="5" max="6" width="12.7109375" style="8" customWidth="1"/>
    <col min="7" max="7" width="12.7109375" style="4" customWidth="1"/>
    <col min="8" max="8" width="14.28515625" style="4" customWidth="1"/>
    <col min="9" max="9" width="12.7109375" style="4" customWidth="1"/>
    <col min="10" max="11" width="10.7109375" style="4" customWidth="1"/>
    <col min="12" max="17" width="11.140625" style="4" customWidth="1"/>
    <col min="18" max="18" width="4" style="4" customWidth="1"/>
    <col min="19" max="19" width="43.7109375" style="5" customWidth="1"/>
    <col min="20" max="20" width="4" style="4" customWidth="1"/>
    <col min="21" max="21" width="52.140625" style="4" customWidth="1"/>
    <col min="22" max="22" width="3" style="4" customWidth="1"/>
    <col min="23" max="23" width="45.7109375" style="4" customWidth="1"/>
    <col min="24" max="24" width="2.28515625" style="4" customWidth="1"/>
    <col min="25" max="16384" width="11.42578125" style="4"/>
  </cols>
  <sheetData>
    <row r="1" spans="1:23" ht="19.5" thickBot="1" x14ac:dyDescent="0.3">
      <c r="A1" s="17" t="s">
        <v>219</v>
      </c>
      <c r="B1" s="3"/>
      <c r="C1" s="3"/>
    </row>
    <row r="2" spans="1:23" ht="39" customHeight="1" thickBot="1" x14ac:dyDescent="0.3">
      <c r="G2" s="8"/>
      <c r="S2" s="20" t="s">
        <v>381</v>
      </c>
      <c r="T2" s="1"/>
      <c r="U2" s="20" t="s">
        <v>389</v>
      </c>
      <c r="W2" s="72" t="s">
        <v>406</v>
      </c>
    </row>
    <row r="3" spans="1:23" ht="72" customHeight="1" thickBot="1" x14ac:dyDescent="0.3">
      <c r="A3" s="162" t="s">
        <v>255</v>
      </c>
      <c r="B3" s="163"/>
      <c r="C3" s="164"/>
      <c r="D3" s="54" t="s">
        <v>256</v>
      </c>
      <c r="E3" s="104" t="s">
        <v>17</v>
      </c>
      <c r="F3" s="104" t="s">
        <v>5</v>
      </c>
      <c r="G3" s="104" t="s">
        <v>6</v>
      </c>
      <c r="H3" s="104" t="s">
        <v>7</v>
      </c>
      <c r="I3" s="104" t="s">
        <v>8</v>
      </c>
      <c r="J3" s="104" t="s">
        <v>240</v>
      </c>
      <c r="K3" s="104" t="s">
        <v>241</v>
      </c>
      <c r="L3" s="104" t="s">
        <v>242</v>
      </c>
      <c r="M3" s="104" t="s">
        <v>408</v>
      </c>
      <c r="N3" s="104" t="s">
        <v>412</v>
      </c>
      <c r="O3" s="104" t="s">
        <v>415</v>
      </c>
      <c r="P3" s="104" t="s">
        <v>420</v>
      </c>
      <c r="Q3" s="104" t="s">
        <v>423</v>
      </c>
      <c r="S3" s="47"/>
      <c r="U3" s="103"/>
      <c r="W3" s="47"/>
    </row>
    <row r="4" spans="1:23" ht="40.5" customHeight="1" thickBot="1" x14ac:dyDescent="0.3">
      <c r="A4" s="165" t="s">
        <v>383</v>
      </c>
      <c r="B4" s="160" t="s">
        <v>442</v>
      </c>
      <c r="C4" s="161"/>
      <c r="D4" s="55" t="s">
        <v>266</v>
      </c>
      <c r="E4" s="88">
        <v>378</v>
      </c>
      <c r="F4" s="88">
        <v>388</v>
      </c>
      <c r="G4" s="88">
        <v>355</v>
      </c>
      <c r="H4" s="88">
        <v>355.1</v>
      </c>
      <c r="I4" s="88">
        <v>387.6</v>
      </c>
      <c r="J4" s="88">
        <v>342.8</v>
      </c>
      <c r="K4" s="88">
        <v>253.7</v>
      </c>
      <c r="L4" s="88">
        <v>256.10000000000002</v>
      </c>
      <c r="M4" s="88"/>
      <c r="N4" s="88"/>
      <c r="O4" s="88"/>
      <c r="P4" s="88"/>
      <c r="Q4" s="88"/>
      <c r="S4" s="69"/>
      <c r="U4" s="103"/>
      <c r="W4" s="69"/>
    </row>
    <row r="5" spans="1:23" ht="35.450000000000003" customHeight="1" thickBot="1" x14ac:dyDescent="0.3">
      <c r="A5" s="167"/>
      <c r="B5" s="160" t="s">
        <v>9</v>
      </c>
      <c r="C5" s="161"/>
      <c r="D5" s="55" t="s">
        <v>269</v>
      </c>
      <c r="E5" s="88"/>
      <c r="F5" s="88"/>
      <c r="G5" s="88"/>
      <c r="H5" s="88"/>
      <c r="I5" s="88"/>
      <c r="J5" s="88"/>
      <c r="K5" s="88"/>
      <c r="L5" s="88"/>
      <c r="M5" s="88"/>
      <c r="N5" s="88"/>
      <c r="O5" s="88"/>
      <c r="P5" s="88"/>
      <c r="Q5" s="88"/>
      <c r="S5" s="103"/>
      <c r="U5" s="103"/>
      <c r="W5" s="103"/>
    </row>
    <row r="6" spans="1:23" ht="40.5" customHeight="1" thickBot="1" x14ac:dyDescent="0.3">
      <c r="A6" s="49" t="s">
        <v>10</v>
      </c>
      <c r="B6" s="160" t="s">
        <v>385</v>
      </c>
      <c r="C6" s="161"/>
      <c r="D6" s="55" t="s">
        <v>417</v>
      </c>
      <c r="E6" s="88"/>
      <c r="F6" s="88"/>
      <c r="G6" s="88"/>
      <c r="H6" s="88"/>
      <c r="I6" s="88"/>
      <c r="J6" s="88"/>
      <c r="K6" s="88"/>
      <c r="L6" s="88"/>
      <c r="M6" s="88"/>
      <c r="N6" s="88"/>
      <c r="O6" s="88"/>
      <c r="P6" s="88"/>
      <c r="Q6" s="88"/>
      <c r="S6" s="103"/>
      <c r="U6" s="103"/>
      <c r="W6" s="103"/>
    </row>
    <row r="7" spans="1:23" ht="36" customHeight="1" thickBot="1" x14ac:dyDescent="0.3">
      <c r="A7" s="165" t="s">
        <v>11</v>
      </c>
      <c r="B7" s="160" t="s">
        <v>12</v>
      </c>
      <c r="C7" s="161"/>
      <c r="D7" s="55" t="s">
        <v>386</v>
      </c>
      <c r="E7" s="88"/>
      <c r="F7" s="88"/>
      <c r="G7" s="88"/>
      <c r="H7" s="88"/>
      <c r="I7" s="88"/>
      <c r="J7" s="88"/>
      <c r="K7" s="88"/>
      <c r="L7" s="88"/>
      <c r="M7" s="88"/>
      <c r="N7" s="88"/>
      <c r="O7" s="88"/>
      <c r="P7" s="88"/>
      <c r="Q7" s="88"/>
      <c r="S7" s="48"/>
      <c r="U7" s="103"/>
      <c r="W7" s="103"/>
    </row>
    <row r="8" spans="1:23" ht="30" customHeight="1" thickBot="1" x14ac:dyDescent="0.3">
      <c r="A8" s="166"/>
      <c r="B8" s="160" t="s">
        <v>13</v>
      </c>
      <c r="C8" s="161"/>
      <c r="D8" s="55" t="s">
        <v>386</v>
      </c>
      <c r="E8" s="88"/>
      <c r="F8" s="88"/>
      <c r="G8" s="88"/>
      <c r="H8" s="88"/>
      <c r="I8" s="88"/>
      <c r="J8" s="88"/>
      <c r="K8" s="88"/>
      <c r="L8" s="88"/>
      <c r="M8" s="88"/>
      <c r="N8" s="88"/>
      <c r="O8" s="88"/>
      <c r="P8" s="88"/>
      <c r="Q8" s="88"/>
      <c r="S8" s="48"/>
      <c r="U8" s="103"/>
      <c r="W8" s="105"/>
    </row>
    <row r="9" spans="1:23" ht="30" customHeight="1" thickBot="1" x14ac:dyDescent="0.3">
      <c r="A9" s="166"/>
      <c r="B9" s="160" t="s">
        <v>14</v>
      </c>
      <c r="C9" s="161"/>
      <c r="D9" s="55" t="s">
        <v>386</v>
      </c>
      <c r="E9" s="88"/>
      <c r="F9" s="88"/>
      <c r="G9" s="88"/>
      <c r="H9" s="88"/>
      <c r="I9" s="88"/>
      <c r="J9" s="88"/>
      <c r="K9" s="88"/>
      <c r="L9" s="88"/>
      <c r="M9" s="88"/>
      <c r="N9" s="88"/>
      <c r="O9" s="88"/>
      <c r="P9" s="88"/>
      <c r="Q9" s="88"/>
      <c r="S9" s="48"/>
      <c r="U9" s="103"/>
      <c r="W9" s="103"/>
    </row>
    <row r="10" spans="1:23" ht="30" customHeight="1" thickBot="1" x14ac:dyDescent="0.3">
      <c r="A10" s="166"/>
      <c r="B10" s="160" t="s">
        <v>387</v>
      </c>
      <c r="C10" s="161"/>
      <c r="D10" s="55" t="s">
        <v>386</v>
      </c>
      <c r="E10" s="88"/>
      <c r="F10" s="88"/>
      <c r="G10" s="88"/>
      <c r="H10" s="88"/>
      <c r="I10" s="88"/>
      <c r="J10" s="88"/>
      <c r="K10" s="88"/>
      <c r="L10" s="88"/>
      <c r="M10" s="88"/>
      <c r="N10" s="88"/>
      <c r="O10" s="88"/>
      <c r="P10" s="88"/>
      <c r="Q10" s="88"/>
      <c r="S10" s="48"/>
      <c r="U10" s="103"/>
      <c r="W10" s="103"/>
    </row>
    <row r="11" spans="1:23" ht="30" customHeight="1" thickBot="1" x14ac:dyDescent="0.3">
      <c r="A11" s="166"/>
      <c r="B11" s="160" t="s">
        <v>15</v>
      </c>
      <c r="C11" s="161"/>
      <c r="D11" s="55" t="s">
        <v>386</v>
      </c>
      <c r="E11" s="88"/>
      <c r="F11" s="88"/>
      <c r="G11" s="88"/>
      <c r="H11" s="88"/>
      <c r="I11" s="88"/>
      <c r="J11" s="88"/>
      <c r="K11" s="88"/>
      <c r="L11" s="88"/>
      <c r="M11" s="88"/>
      <c r="N11" s="88"/>
      <c r="O11" s="88"/>
      <c r="P11" s="88"/>
      <c r="Q11" s="88"/>
      <c r="S11" s="48"/>
      <c r="U11" s="103"/>
      <c r="W11" s="103"/>
    </row>
    <row r="12" spans="1:23" ht="30" customHeight="1" thickBot="1" x14ac:dyDescent="0.3">
      <c r="A12" s="166"/>
      <c r="B12" s="160" t="s">
        <v>16</v>
      </c>
      <c r="C12" s="161"/>
      <c r="D12" s="55" t="s">
        <v>386</v>
      </c>
      <c r="E12" s="88"/>
      <c r="F12" s="88"/>
      <c r="G12" s="88"/>
      <c r="H12" s="88"/>
      <c r="I12" s="88"/>
      <c r="J12" s="88"/>
      <c r="K12" s="88"/>
      <c r="L12" s="88"/>
      <c r="M12" s="88"/>
      <c r="N12" s="88"/>
      <c r="O12" s="88"/>
      <c r="P12" s="88"/>
      <c r="Q12" s="88"/>
      <c r="S12" s="48"/>
      <c r="U12" s="103"/>
      <c r="W12" s="103"/>
    </row>
    <row r="13" spans="1:23" ht="29.25" customHeight="1" thickBot="1" x14ac:dyDescent="0.3">
      <c r="A13" s="61" t="s">
        <v>384</v>
      </c>
      <c r="B13" s="160" t="s">
        <v>18</v>
      </c>
      <c r="C13" s="161"/>
      <c r="D13" s="109"/>
      <c r="E13" s="88"/>
      <c r="F13" s="88"/>
      <c r="G13" s="88"/>
      <c r="H13" s="88"/>
      <c r="I13" s="88"/>
      <c r="J13" s="88"/>
      <c r="K13" s="88"/>
      <c r="L13" s="88"/>
      <c r="M13" s="88"/>
      <c r="N13" s="88"/>
      <c r="O13" s="88"/>
      <c r="P13" s="88"/>
      <c r="Q13" s="88"/>
      <c r="S13" s="106"/>
      <c r="U13" s="103"/>
      <c r="W13" s="106"/>
    </row>
    <row r="14" spans="1:23" ht="26.25" customHeight="1" thickBot="1" x14ac:dyDescent="0.3">
      <c r="A14" s="165" t="s">
        <v>98</v>
      </c>
      <c r="B14" s="160" t="s">
        <v>264</v>
      </c>
      <c r="C14" s="161"/>
      <c r="D14" s="55" t="s">
        <v>268</v>
      </c>
      <c r="E14" s="88"/>
      <c r="F14" s="120">
        <v>0.74</v>
      </c>
      <c r="G14" s="88"/>
      <c r="H14" s="88"/>
      <c r="I14" s="88"/>
      <c r="J14" s="120">
        <v>0.74</v>
      </c>
      <c r="K14" s="120">
        <v>0.74</v>
      </c>
      <c r="L14" s="120">
        <v>0.74</v>
      </c>
      <c r="M14" s="120">
        <v>0.74</v>
      </c>
      <c r="N14" s="88"/>
      <c r="O14" s="88"/>
      <c r="P14" s="88"/>
      <c r="Q14" s="88"/>
      <c r="S14" s="48"/>
      <c r="U14" s="103"/>
      <c r="W14" s="103"/>
    </row>
    <row r="15" spans="1:23" ht="26.25" customHeight="1" thickBot="1" x14ac:dyDescent="0.3">
      <c r="A15" s="167"/>
      <c r="B15" s="160" t="s">
        <v>270</v>
      </c>
      <c r="C15" s="161"/>
      <c r="D15" s="55" t="s">
        <v>268</v>
      </c>
      <c r="E15" s="88"/>
      <c r="F15" s="88"/>
      <c r="G15" s="88"/>
      <c r="H15" s="88"/>
      <c r="I15" s="88"/>
      <c r="J15" s="88"/>
      <c r="K15" s="88"/>
      <c r="L15" s="88"/>
      <c r="M15" s="88"/>
      <c r="N15" s="88"/>
      <c r="O15" s="88"/>
      <c r="P15" s="88"/>
      <c r="Q15" s="88"/>
      <c r="S15" s="48"/>
      <c r="U15" s="103"/>
      <c r="W15" s="103"/>
    </row>
    <row r="16" spans="1:23" ht="32.25" customHeight="1" thickBot="1" x14ac:dyDescent="0.3">
      <c r="A16" s="165" t="s">
        <v>200</v>
      </c>
      <c r="B16" s="160" t="s">
        <v>272</v>
      </c>
      <c r="C16" s="161"/>
      <c r="D16" s="55" t="s">
        <v>268</v>
      </c>
      <c r="E16" s="88"/>
      <c r="F16" s="120">
        <v>0.65</v>
      </c>
      <c r="G16" s="88"/>
      <c r="H16" s="88"/>
      <c r="I16" s="88"/>
      <c r="J16" s="120">
        <v>0.65</v>
      </c>
      <c r="K16" s="120">
        <v>0.65</v>
      </c>
      <c r="L16" s="120">
        <v>0.65</v>
      </c>
      <c r="M16" s="88"/>
      <c r="N16" s="88">
        <v>0.6</v>
      </c>
      <c r="O16" s="120">
        <v>0.65</v>
      </c>
      <c r="P16" s="120">
        <v>0.65</v>
      </c>
      <c r="Q16" s="88"/>
      <c r="S16" s="48"/>
      <c r="U16" s="103"/>
      <c r="W16" s="103"/>
    </row>
    <row r="17" spans="1:23" ht="32.25" customHeight="1" thickBot="1" x14ac:dyDescent="0.3">
      <c r="A17" s="167"/>
      <c r="B17" s="160" t="s">
        <v>271</v>
      </c>
      <c r="C17" s="161"/>
      <c r="D17" s="55" t="s">
        <v>268</v>
      </c>
      <c r="E17" s="88"/>
      <c r="F17" s="121">
        <v>1.2999999999999999E-3</v>
      </c>
      <c r="G17" s="88"/>
      <c r="H17" s="88"/>
      <c r="I17" s="88"/>
      <c r="J17" s="121">
        <v>1.2999999999999999E-3</v>
      </c>
      <c r="K17" s="121">
        <v>1.2999999999999999E-3</v>
      </c>
      <c r="L17" s="121">
        <v>1.2999999999999999E-3</v>
      </c>
      <c r="M17" s="88"/>
      <c r="N17" s="88"/>
      <c r="O17" s="121">
        <v>1.2999999999999999E-3</v>
      </c>
      <c r="P17" s="121">
        <v>1.2999999999999999E-3</v>
      </c>
      <c r="Q17" s="88"/>
      <c r="S17" s="48"/>
      <c r="U17" s="103"/>
      <c r="W17" s="103"/>
    </row>
    <row r="18" spans="1:23" ht="45.75" customHeight="1" thickBot="1" x14ac:dyDescent="0.3">
      <c r="A18" s="165" t="s">
        <v>99</v>
      </c>
      <c r="B18" s="160" t="s">
        <v>24</v>
      </c>
      <c r="C18" s="161"/>
      <c r="D18" s="55" t="s">
        <v>268</v>
      </c>
      <c r="E18" s="88"/>
      <c r="F18" s="88"/>
      <c r="G18" s="88"/>
      <c r="H18" s="88"/>
      <c r="I18" s="88"/>
      <c r="J18" s="88"/>
      <c r="K18" s="88"/>
      <c r="L18" s="88"/>
      <c r="M18" s="88"/>
      <c r="N18" s="88"/>
      <c r="O18" s="88"/>
      <c r="P18" s="88"/>
      <c r="Q18" s="88"/>
      <c r="S18" s="103"/>
      <c r="U18" s="103"/>
      <c r="W18" s="103"/>
    </row>
    <row r="19" spans="1:23" ht="45.75" customHeight="1" thickBot="1" x14ac:dyDescent="0.3">
      <c r="A19" s="167"/>
      <c r="B19" s="160" t="s">
        <v>25</v>
      </c>
      <c r="C19" s="161"/>
      <c r="D19" s="55" t="s">
        <v>268</v>
      </c>
      <c r="E19" s="88"/>
      <c r="F19" s="88"/>
      <c r="G19" s="88"/>
      <c r="H19" s="88"/>
      <c r="I19" s="88"/>
      <c r="J19" s="88"/>
      <c r="K19" s="88"/>
      <c r="L19" s="88"/>
      <c r="M19" s="88"/>
      <c r="N19" s="88"/>
      <c r="O19" s="88"/>
      <c r="P19" s="88"/>
      <c r="Q19" s="88"/>
      <c r="S19" s="103"/>
      <c r="U19" s="103"/>
      <c r="W19" s="103"/>
    </row>
    <row r="20" spans="1:23" ht="52.5" customHeight="1" thickBot="1" x14ac:dyDescent="0.3">
      <c r="A20" s="162" t="s">
        <v>255</v>
      </c>
      <c r="B20" s="163"/>
      <c r="C20" s="164"/>
      <c r="D20" s="54" t="s">
        <v>256</v>
      </c>
      <c r="E20" s="107" t="s">
        <v>17</v>
      </c>
      <c r="F20" s="107" t="s">
        <v>5</v>
      </c>
      <c r="G20" s="107" t="s">
        <v>6</v>
      </c>
      <c r="H20" s="107" t="s">
        <v>7</v>
      </c>
      <c r="I20" s="107" t="s">
        <v>8</v>
      </c>
      <c r="J20" s="107" t="s">
        <v>240</v>
      </c>
      <c r="K20" s="107" t="s">
        <v>241</v>
      </c>
      <c r="L20" s="107" t="s">
        <v>242</v>
      </c>
      <c r="M20" s="107" t="s">
        <v>408</v>
      </c>
      <c r="N20" s="107" t="s">
        <v>412</v>
      </c>
      <c r="O20" s="107" t="s">
        <v>415</v>
      </c>
      <c r="P20" s="107" t="s">
        <v>420</v>
      </c>
      <c r="Q20" s="107" t="s">
        <v>423</v>
      </c>
      <c r="S20" s="102"/>
      <c r="U20" s="103"/>
      <c r="W20" s="102"/>
    </row>
    <row r="21" spans="1:23" ht="52.5" customHeight="1" thickBot="1" x14ac:dyDescent="0.3">
      <c r="A21" s="165" t="s">
        <v>404</v>
      </c>
      <c r="B21" s="168" t="s">
        <v>429</v>
      </c>
      <c r="C21" s="33" t="s">
        <v>401</v>
      </c>
      <c r="D21" s="55" t="s">
        <v>407</v>
      </c>
      <c r="E21" s="88"/>
      <c r="F21" s="88"/>
      <c r="G21" s="88"/>
      <c r="H21" s="88"/>
      <c r="I21" s="88"/>
      <c r="J21" s="88"/>
      <c r="K21" s="88"/>
      <c r="L21" s="88"/>
      <c r="M21" s="120">
        <v>-1.86</v>
      </c>
      <c r="N21" s="88"/>
      <c r="O21" s="88"/>
      <c r="P21" s="88"/>
      <c r="Q21" s="88"/>
      <c r="S21" s="182"/>
      <c r="U21" s="184"/>
      <c r="W21" s="171"/>
    </row>
    <row r="22" spans="1:23" ht="52.5" customHeight="1" thickBot="1" x14ac:dyDescent="0.3">
      <c r="A22" s="166"/>
      <c r="B22" s="169"/>
      <c r="C22" s="33" t="s">
        <v>402</v>
      </c>
      <c r="D22" s="55" t="s">
        <v>407</v>
      </c>
      <c r="E22" s="88"/>
      <c r="F22" s="88"/>
      <c r="G22" s="88"/>
      <c r="H22" s="88"/>
      <c r="I22" s="88"/>
      <c r="J22" s="88"/>
      <c r="K22" s="88"/>
      <c r="L22" s="88"/>
      <c r="M22" s="88"/>
      <c r="N22" s="88"/>
      <c r="O22" s="88"/>
      <c r="P22" s="88"/>
      <c r="Q22" s="88"/>
      <c r="S22" s="182"/>
      <c r="U22" s="185"/>
      <c r="W22" s="171"/>
    </row>
    <row r="23" spans="1:23" ht="52.5" customHeight="1" thickBot="1" x14ac:dyDescent="0.3">
      <c r="A23" s="166"/>
      <c r="B23" s="170"/>
      <c r="C23" s="33" t="s">
        <v>403</v>
      </c>
      <c r="D23" s="55" t="s">
        <v>407</v>
      </c>
      <c r="E23" s="88"/>
      <c r="F23" s="88"/>
      <c r="G23" s="88"/>
      <c r="H23" s="88"/>
      <c r="I23" s="88"/>
      <c r="J23" s="88"/>
      <c r="K23" s="88"/>
      <c r="L23" s="88"/>
      <c r="M23" s="88"/>
      <c r="N23" s="88"/>
      <c r="O23" s="88"/>
      <c r="P23" s="88"/>
      <c r="Q23" s="88"/>
      <c r="S23" s="182"/>
      <c r="U23" s="185"/>
      <c r="W23" s="171"/>
    </row>
    <row r="24" spans="1:23" ht="52.5" customHeight="1" thickBot="1" x14ac:dyDescent="0.3">
      <c r="A24" s="166"/>
      <c r="B24" s="168" t="s">
        <v>430</v>
      </c>
      <c r="C24" s="33" t="s">
        <v>401</v>
      </c>
      <c r="D24" s="55" t="s">
        <v>407</v>
      </c>
      <c r="E24" s="88"/>
      <c r="F24" s="88"/>
      <c r="G24" s="88"/>
      <c r="H24" s="88"/>
      <c r="I24" s="88"/>
      <c r="J24" s="88"/>
      <c r="K24" s="88"/>
      <c r="L24" s="88"/>
      <c r="M24" s="120">
        <v>14.11</v>
      </c>
      <c r="N24" s="88"/>
      <c r="O24" s="88"/>
      <c r="P24" s="88"/>
      <c r="Q24" s="88"/>
      <c r="S24" s="182"/>
      <c r="U24" s="185"/>
      <c r="W24" s="171"/>
    </row>
    <row r="25" spans="1:23" ht="52.5" customHeight="1" thickBot="1" x14ac:dyDescent="0.3">
      <c r="A25" s="166"/>
      <c r="B25" s="169"/>
      <c r="C25" s="33" t="s">
        <v>402</v>
      </c>
      <c r="D25" s="55" t="s">
        <v>407</v>
      </c>
      <c r="E25" s="88"/>
      <c r="F25" s="88"/>
      <c r="G25" s="88"/>
      <c r="H25" s="88"/>
      <c r="I25" s="88"/>
      <c r="J25" s="88"/>
      <c r="K25" s="88"/>
      <c r="L25" s="88"/>
      <c r="M25" s="88"/>
      <c r="N25" s="88"/>
      <c r="O25" s="88"/>
      <c r="P25" s="88"/>
      <c r="Q25" s="88"/>
      <c r="S25" s="182"/>
      <c r="U25" s="185"/>
      <c r="W25" s="171"/>
    </row>
    <row r="26" spans="1:23" ht="52.5" customHeight="1" thickBot="1" x14ac:dyDescent="0.3">
      <c r="A26" s="166"/>
      <c r="B26" s="170"/>
      <c r="C26" s="33" t="s">
        <v>403</v>
      </c>
      <c r="D26" s="55" t="s">
        <v>407</v>
      </c>
      <c r="E26" s="88"/>
      <c r="F26" s="88"/>
      <c r="G26" s="88"/>
      <c r="H26" s="88"/>
      <c r="I26" s="88"/>
      <c r="J26" s="88"/>
      <c r="K26" s="88"/>
      <c r="L26" s="88"/>
      <c r="M26" s="88"/>
      <c r="N26" s="88"/>
      <c r="O26" s="88"/>
      <c r="P26" s="88"/>
      <c r="Q26" s="88"/>
      <c r="S26" s="182"/>
      <c r="U26" s="185"/>
      <c r="W26" s="171"/>
    </row>
    <row r="27" spans="1:23" ht="52.5" customHeight="1" thickBot="1" x14ac:dyDescent="0.3">
      <c r="A27" s="166"/>
      <c r="B27" s="168" t="s">
        <v>431</v>
      </c>
      <c r="C27" s="33" t="s">
        <v>401</v>
      </c>
      <c r="D27" s="55" t="s">
        <v>407</v>
      </c>
      <c r="E27" s="88"/>
      <c r="F27" s="88"/>
      <c r="G27" s="88"/>
      <c r="H27" s="88"/>
      <c r="I27" s="88"/>
      <c r="J27" s="88"/>
      <c r="K27" s="88"/>
      <c r="L27" s="88">
        <f>(L28+L29)/2</f>
        <v>794.9</v>
      </c>
      <c r="M27" s="88">
        <f>(M28+M29)/2</f>
        <v>650.95000000000005</v>
      </c>
      <c r="N27" s="88"/>
      <c r="O27" s="88"/>
      <c r="P27" s="88"/>
      <c r="Q27" s="88"/>
      <c r="S27" s="182"/>
      <c r="U27" s="185"/>
      <c r="W27" s="171"/>
    </row>
    <row r="28" spans="1:23" ht="52.5" customHeight="1" thickBot="1" x14ac:dyDescent="0.3">
      <c r="A28" s="166"/>
      <c r="B28" s="169"/>
      <c r="C28" s="33" t="s">
        <v>402</v>
      </c>
      <c r="D28" s="55" t="s">
        <v>407</v>
      </c>
      <c r="E28" s="88"/>
      <c r="F28" s="88"/>
      <c r="G28" s="88"/>
      <c r="H28" s="88"/>
      <c r="I28" s="88"/>
      <c r="J28" s="88"/>
      <c r="K28" s="88"/>
      <c r="L28" s="88">
        <v>957.8</v>
      </c>
      <c r="M28" s="88">
        <v>654.29999999999995</v>
      </c>
      <c r="N28" s="88"/>
      <c r="O28" s="88"/>
      <c r="P28" s="88"/>
      <c r="Q28" s="88"/>
      <c r="S28" s="182"/>
      <c r="U28" s="185"/>
      <c r="W28" s="171"/>
    </row>
    <row r="29" spans="1:23" ht="52.5" customHeight="1" thickBot="1" x14ac:dyDescent="0.3">
      <c r="A29" s="166"/>
      <c r="B29" s="170"/>
      <c r="C29" s="33" t="s">
        <v>403</v>
      </c>
      <c r="D29" s="55" t="s">
        <v>407</v>
      </c>
      <c r="E29" s="88"/>
      <c r="F29" s="88"/>
      <c r="G29" s="88"/>
      <c r="H29" s="88"/>
      <c r="I29" s="88"/>
      <c r="J29" s="88"/>
      <c r="K29" s="88"/>
      <c r="L29" s="88">
        <v>632</v>
      </c>
      <c r="M29" s="88">
        <v>647.6</v>
      </c>
      <c r="N29" s="88"/>
      <c r="O29" s="88"/>
      <c r="P29" s="88"/>
      <c r="Q29" s="88"/>
      <c r="S29" s="182"/>
      <c r="U29" s="185"/>
      <c r="W29" s="171"/>
    </row>
    <row r="30" spans="1:23" ht="52.5" customHeight="1" thickBot="1" x14ac:dyDescent="0.3">
      <c r="A30" s="166"/>
      <c r="B30" s="168" t="s">
        <v>432</v>
      </c>
      <c r="C30" s="33" t="s">
        <v>401</v>
      </c>
      <c r="D30" s="55" t="s">
        <v>407</v>
      </c>
      <c r="E30" s="88"/>
      <c r="F30" s="88"/>
      <c r="G30" s="88"/>
      <c r="H30" s="88"/>
      <c r="I30" s="88"/>
      <c r="J30" s="88">
        <v>433</v>
      </c>
      <c r="K30" s="88">
        <v>433</v>
      </c>
      <c r="L30" s="88">
        <f>(L31+L32)/2</f>
        <v>436.85</v>
      </c>
      <c r="M30" s="88">
        <v>434.9</v>
      </c>
      <c r="N30" s="88"/>
      <c r="O30" s="88"/>
      <c r="P30" s="88"/>
      <c r="Q30" s="88"/>
      <c r="S30" s="182"/>
      <c r="U30" s="185"/>
      <c r="W30" s="171"/>
    </row>
    <row r="31" spans="1:23" ht="52.5" customHeight="1" thickBot="1" x14ac:dyDescent="0.3">
      <c r="A31" s="166"/>
      <c r="B31" s="169"/>
      <c r="C31" s="33" t="s">
        <v>402</v>
      </c>
      <c r="D31" s="55" t="s">
        <v>407</v>
      </c>
      <c r="E31" s="88"/>
      <c r="F31" s="88"/>
      <c r="G31" s="88"/>
      <c r="H31" s="88"/>
      <c r="I31" s="88"/>
      <c r="J31" s="88">
        <v>434.9</v>
      </c>
      <c r="K31" s="88">
        <v>433</v>
      </c>
      <c r="L31" s="88">
        <v>442.1</v>
      </c>
      <c r="M31" s="88"/>
      <c r="N31" s="88"/>
      <c r="O31" s="88"/>
      <c r="P31" s="88"/>
      <c r="Q31" s="88"/>
      <c r="S31" s="182"/>
      <c r="U31" s="185"/>
      <c r="W31" s="171"/>
    </row>
    <row r="32" spans="1:23" ht="52.5" customHeight="1" thickBot="1" x14ac:dyDescent="0.3">
      <c r="A32" s="166"/>
      <c r="B32" s="170"/>
      <c r="C32" s="33" t="s">
        <v>403</v>
      </c>
      <c r="D32" s="55" t="s">
        <v>407</v>
      </c>
      <c r="E32" s="88"/>
      <c r="F32" s="88"/>
      <c r="G32" s="88"/>
      <c r="H32" s="88"/>
      <c r="I32" s="88"/>
      <c r="J32" s="88">
        <v>432.3</v>
      </c>
      <c r="K32" s="88">
        <v>432</v>
      </c>
      <c r="L32" s="88">
        <v>431.6</v>
      </c>
      <c r="M32" s="88"/>
      <c r="N32" s="88"/>
      <c r="O32" s="88"/>
      <c r="P32" s="88"/>
      <c r="Q32" s="88"/>
      <c r="S32" s="182"/>
      <c r="U32" s="185"/>
      <c r="W32" s="171"/>
    </row>
    <row r="33" spans="1:23" ht="52.5" customHeight="1" thickBot="1" x14ac:dyDescent="0.3">
      <c r="A33" s="166"/>
      <c r="B33" s="168" t="s">
        <v>433</v>
      </c>
      <c r="C33" s="33" t="s">
        <v>401</v>
      </c>
      <c r="D33" s="55" t="s">
        <v>407</v>
      </c>
      <c r="E33" s="88"/>
      <c r="F33" s="88"/>
      <c r="G33" s="88"/>
      <c r="H33" s="88"/>
      <c r="I33" s="88"/>
      <c r="J33" s="88"/>
      <c r="K33" s="88"/>
      <c r="L33" s="88">
        <f>(L34+L35)/2</f>
        <v>28.15</v>
      </c>
      <c r="M33" s="88">
        <v>24.8</v>
      </c>
      <c r="N33" s="88"/>
      <c r="O33" s="88"/>
      <c r="P33" s="88"/>
      <c r="Q33" s="88"/>
      <c r="S33" s="182"/>
      <c r="U33" s="185"/>
      <c r="W33" s="171"/>
    </row>
    <row r="34" spans="1:23" ht="52.5" customHeight="1" thickBot="1" x14ac:dyDescent="0.3">
      <c r="A34" s="166"/>
      <c r="B34" s="169"/>
      <c r="C34" s="33" t="s">
        <v>402</v>
      </c>
      <c r="D34" s="55" t="s">
        <v>407</v>
      </c>
      <c r="E34" s="88"/>
      <c r="F34" s="88"/>
      <c r="G34" s="88"/>
      <c r="H34" s="88"/>
      <c r="I34" s="88"/>
      <c r="J34" s="88"/>
      <c r="K34" s="88"/>
      <c r="L34" s="88">
        <v>31</v>
      </c>
      <c r="M34" s="88">
        <v>25.3</v>
      </c>
      <c r="N34" s="88"/>
      <c r="O34" s="88"/>
      <c r="P34" s="88"/>
      <c r="Q34" s="88"/>
      <c r="S34" s="182"/>
      <c r="U34" s="185"/>
      <c r="W34" s="171"/>
    </row>
    <row r="35" spans="1:23" ht="52.5" customHeight="1" thickBot="1" x14ac:dyDescent="0.3">
      <c r="A35" s="166"/>
      <c r="B35" s="170"/>
      <c r="C35" s="33" t="s">
        <v>403</v>
      </c>
      <c r="D35" s="55" t="s">
        <v>407</v>
      </c>
      <c r="E35" s="88"/>
      <c r="F35" s="88"/>
      <c r="G35" s="88"/>
      <c r="H35" s="88"/>
      <c r="I35" s="88"/>
      <c r="J35" s="88"/>
      <c r="K35" s="88"/>
      <c r="L35" s="88">
        <v>25.3</v>
      </c>
      <c r="M35" s="88">
        <v>24</v>
      </c>
      <c r="N35" s="88"/>
      <c r="O35" s="88"/>
      <c r="P35" s="88"/>
      <c r="Q35" s="88"/>
      <c r="S35" s="182"/>
      <c r="U35" s="185"/>
      <c r="W35" s="171"/>
    </row>
    <row r="36" spans="1:23" ht="52.5" customHeight="1" thickBot="1" x14ac:dyDescent="0.3">
      <c r="A36" s="166"/>
      <c r="B36" s="168" t="s">
        <v>434</v>
      </c>
      <c r="C36" s="33" t="s">
        <v>401</v>
      </c>
      <c r="D36" s="55" t="s">
        <v>407</v>
      </c>
      <c r="E36" s="88"/>
      <c r="F36" s="88"/>
      <c r="G36" s="88"/>
      <c r="H36" s="88"/>
      <c r="I36" s="88"/>
      <c r="J36" s="88">
        <f>(J37+J38)/2</f>
        <v>483.35</v>
      </c>
      <c r="K36" s="88">
        <f>(K37+K38)/2</f>
        <v>445</v>
      </c>
      <c r="L36" s="88">
        <f>(L37+L38)/2</f>
        <v>467.45</v>
      </c>
      <c r="M36" s="88"/>
      <c r="N36" s="88"/>
      <c r="O36" s="88"/>
      <c r="P36" s="88"/>
      <c r="Q36" s="88"/>
      <c r="S36" s="182"/>
      <c r="U36" s="185"/>
      <c r="W36" s="171"/>
    </row>
    <row r="37" spans="1:23" ht="52.5" customHeight="1" thickBot="1" x14ac:dyDescent="0.3">
      <c r="A37" s="166"/>
      <c r="B37" s="169"/>
      <c r="C37" s="33" t="s">
        <v>402</v>
      </c>
      <c r="D37" s="55" t="s">
        <v>407</v>
      </c>
      <c r="E37" s="88"/>
      <c r="F37" s="88"/>
      <c r="G37" s="88"/>
      <c r="H37" s="88"/>
      <c r="I37" s="88"/>
      <c r="J37" s="88">
        <v>500.7</v>
      </c>
      <c r="K37" s="88">
        <v>507</v>
      </c>
      <c r="L37" s="88">
        <v>494.4</v>
      </c>
      <c r="M37" s="88"/>
      <c r="N37" s="88"/>
      <c r="O37" s="88"/>
      <c r="P37" s="88"/>
      <c r="Q37" s="88"/>
      <c r="S37" s="182"/>
      <c r="U37" s="185"/>
      <c r="W37" s="171"/>
    </row>
    <row r="38" spans="1:23" ht="52.5" customHeight="1" thickBot="1" x14ac:dyDescent="0.3">
      <c r="A38" s="167"/>
      <c r="B38" s="170"/>
      <c r="C38" s="33" t="s">
        <v>403</v>
      </c>
      <c r="D38" s="55" t="s">
        <v>407</v>
      </c>
      <c r="E38" s="88"/>
      <c r="F38" s="88"/>
      <c r="G38" s="88"/>
      <c r="H38" s="88"/>
      <c r="I38" s="88"/>
      <c r="J38" s="88">
        <v>466</v>
      </c>
      <c r="K38" s="88">
        <v>383</v>
      </c>
      <c r="L38" s="88">
        <v>440.5</v>
      </c>
      <c r="M38" s="88"/>
      <c r="N38" s="88"/>
      <c r="O38" s="88"/>
      <c r="P38" s="88"/>
      <c r="Q38" s="88"/>
      <c r="S38" s="183"/>
      <c r="U38" s="186"/>
      <c r="W38" s="172"/>
    </row>
    <row r="39" spans="1:23" ht="13.5" thickBot="1" x14ac:dyDescent="0.3"/>
    <row r="40" spans="1:23" ht="12.75" customHeight="1" x14ac:dyDescent="0.25">
      <c r="A40" s="173" t="s">
        <v>440</v>
      </c>
      <c r="B40" s="174"/>
      <c r="C40" s="174"/>
      <c r="D40" s="174"/>
      <c r="E40" s="174"/>
      <c r="F40" s="174"/>
      <c r="G40" s="174"/>
      <c r="H40" s="174"/>
      <c r="I40" s="174"/>
      <c r="J40" s="174"/>
      <c r="K40" s="174"/>
      <c r="L40" s="174"/>
      <c r="M40" s="174"/>
      <c r="N40" s="174"/>
      <c r="O40" s="174"/>
      <c r="P40" s="174"/>
      <c r="Q40" s="174"/>
      <c r="R40" s="174"/>
      <c r="S40" s="175"/>
    </row>
    <row r="41" spans="1:23" ht="12.75" customHeight="1" x14ac:dyDescent="0.25">
      <c r="A41" s="176"/>
      <c r="B41" s="177"/>
      <c r="C41" s="177"/>
      <c r="D41" s="177"/>
      <c r="E41" s="177"/>
      <c r="F41" s="177"/>
      <c r="G41" s="177"/>
      <c r="H41" s="177"/>
      <c r="I41" s="177"/>
      <c r="J41" s="177"/>
      <c r="K41" s="177"/>
      <c r="L41" s="177"/>
      <c r="M41" s="177"/>
      <c r="N41" s="177"/>
      <c r="O41" s="177"/>
      <c r="P41" s="177"/>
      <c r="Q41" s="177"/>
      <c r="R41" s="177"/>
      <c r="S41" s="178"/>
    </row>
    <row r="42" spans="1:23" ht="12.75" customHeight="1" x14ac:dyDescent="0.25">
      <c r="A42" s="176"/>
      <c r="B42" s="177"/>
      <c r="C42" s="177"/>
      <c r="D42" s="177"/>
      <c r="E42" s="177"/>
      <c r="F42" s="177"/>
      <c r="G42" s="177"/>
      <c r="H42" s="177"/>
      <c r="I42" s="177"/>
      <c r="J42" s="177"/>
      <c r="K42" s="177"/>
      <c r="L42" s="177"/>
      <c r="M42" s="177"/>
      <c r="N42" s="177"/>
      <c r="O42" s="177"/>
      <c r="P42" s="177"/>
      <c r="Q42" s="177"/>
      <c r="R42" s="177"/>
      <c r="S42" s="178"/>
    </row>
    <row r="43" spans="1:23" ht="12.75" customHeight="1" x14ac:dyDescent="0.25">
      <c r="A43" s="176"/>
      <c r="B43" s="177"/>
      <c r="C43" s="177"/>
      <c r="D43" s="177"/>
      <c r="E43" s="177"/>
      <c r="F43" s="177"/>
      <c r="G43" s="177"/>
      <c r="H43" s="177"/>
      <c r="I43" s="177"/>
      <c r="J43" s="177"/>
      <c r="K43" s="177"/>
      <c r="L43" s="177"/>
      <c r="M43" s="177"/>
      <c r="N43" s="177"/>
      <c r="O43" s="177"/>
      <c r="P43" s="177"/>
      <c r="Q43" s="177"/>
      <c r="R43" s="177"/>
      <c r="S43" s="178"/>
    </row>
    <row r="44" spans="1:23" ht="12.75" customHeight="1" x14ac:dyDescent="0.25">
      <c r="A44" s="176"/>
      <c r="B44" s="177"/>
      <c r="C44" s="177"/>
      <c r="D44" s="177"/>
      <c r="E44" s="177"/>
      <c r="F44" s="177"/>
      <c r="G44" s="177"/>
      <c r="H44" s="177"/>
      <c r="I44" s="177"/>
      <c r="J44" s="177"/>
      <c r="K44" s="177"/>
      <c r="L44" s="177"/>
      <c r="M44" s="177"/>
      <c r="N44" s="177"/>
      <c r="O44" s="177"/>
      <c r="P44" s="177"/>
      <c r="Q44" s="177"/>
      <c r="R44" s="177"/>
      <c r="S44" s="178"/>
    </row>
    <row r="45" spans="1:23" ht="12.75" customHeight="1" x14ac:dyDescent="0.25">
      <c r="A45" s="176"/>
      <c r="B45" s="177"/>
      <c r="C45" s="177"/>
      <c r="D45" s="177"/>
      <c r="E45" s="177"/>
      <c r="F45" s="177"/>
      <c r="G45" s="177"/>
      <c r="H45" s="177"/>
      <c r="I45" s="177"/>
      <c r="J45" s="177"/>
      <c r="K45" s="177"/>
      <c r="L45" s="177"/>
      <c r="M45" s="177"/>
      <c r="N45" s="177"/>
      <c r="O45" s="177"/>
      <c r="P45" s="177"/>
      <c r="Q45" s="177"/>
      <c r="R45" s="177"/>
      <c r="S45" s="178"/>
    </row>
    <row r="46" spans="1:23" ht="12.75" customHeight="1" x14ac:dyDescent="0.25">
      <c r="A46" s="176"/>
      <c r="B46" s="177"/>
      <c r="C46" s="177"/>
      <c r="D46" s="177"/>
      <c r="E46" s="177"/>
      <c r="F46" s="177"/>
      <c r="G46" s="177"/>
      <c r="H46" s="177"/>
      <c r="I46" s="177"/>
      <c r="J46" s="177"/>
      <c r="K46" s="177"/>
      <c r="L46" s="177"/>
      <c r="M46" s="177"/>
      <c r="N46" s="177"/>
      <c r="O46" s="177"/>
      <c r="P46" s="177"/>
      <c r="Q46" s="177"/>
      <c r="R46" s="177"/>
      <c r="S46" s="178"/>
    </row>
    <row r="47" spans="1:23" ht="12.75" customHeight="1" x14ac:dyDescent="0.25">
      <c r="A47" s="176"/>
      <c r="B47" s="177"/>
      <c r="C47" s="177"/>
      <c r="D47" s="177"/>
      <c r="E47" s="177"/>
      <c r="F47" s="177"/>
      <c r="G47" s="177"/>
      <c r="H47" s="177"/>
      <c r="I47" s="177"/>
      <c r="J47" s="177"/>
      <c r="K47" s="177"/>
      <c r="L47" s="177"/>
      <c r="M47" s="177"/>
      <c r="N47" s="177"/>
      <c r="O47" s="177"/>
      <c r="P47" s="177"/>
      <c r="Q47" s="177"/>
      <c r="R47" s="177"/>
      <c r="S47" s="178"/>
    </row>
    <row r="48" spans="1:23" ht="12.75" customHeight="1" x14ac:dyDescent="0.25">
      <c r="A48" s="176"/>
      <c r="B48" s="177"/>
      <c r="C48" s="177"/>
      <c r="D48" s="177"/>
      <c r="E48" s="177"/>
      <c r="F48" s="177"/>
      <c r="G48" s="177"/>
      <c r="H48" s="177"/>
      <c r="I48" s="177"/>
      <c r="J48" s="177"/>
      <c r="K48" s="177"/>
      <c r="L48" s="177"/>
      <c r="M48" s="177"/>
      <c r="N48" s="177"/>
      <c r="O48" s="177"/>
      <c r="P48" s="177"/>
      <c r="Q48" s="177"/>
      <c r="R48" s="177"/>
      <c r="S48" s="178"/>
    </row>
    <row r="49" spans="1:19" ht="108.75" customHeight="1" thickBot="1" x14ac:dyDescent="0.3">
      <c r="A49" s="179"/>
      <c r="B49" s="180"/>
      <c r="C49" s="180"/>
      <c r="D49" s="180"/>
      <c r="E49" s="180"/>
      <c r="F49" s="180"/>
      <c r="G49" s="180"/>
      <c r="H49" s="180"/>
      <c r="I49" s="180"/>
      <c r="J49" s="180"/>
      <c r="K49" s="180"/>
      <c r="L49" s="180"/>
      <c r="M49" s="180"/>
      <c r="N49" s="180"/>
      <c r="O49" s="180"/>
      <c r="P49" s="180"/>
      <c r="Q49" s="180"/>
      <c r="R49" s="180"/>
      <c r="S49" s="181"/>
    </row>
  </sheetData>
  <mergeCells count="34">
    <mergeCell ref="W21:W38"/>
    <mergeCell ref="B24:B26"/>
    <mergeCell ref="B27:B29"/>
    <mergeCell ref="B30:B32"/>
    <mergeCell ref="A40:S49"/>
    <mergeCell ref="B36:B38"/>
    <mergeCell ref="S21:S38"/>
    <mergeCell ref="U21:U38"/>
    <mergeCell ref="A4:A5"/>
    <mergeCell ref="A7:A12"/>
    <mergeCell ref="A14:A15"/>
    <mergeCell ref="A16:A17"/>
    <mergeCell ref="A18:A19"/>
    <mergeCell ref="A20:C20"/>
    <mergeCell ref="A21:A38"/>
    <mergeCell ref="B21:B23"/>
    <mergeCell ref="B19:C19"/>
    <mergeCell ref="A3:C3"/>
    <mergeCell ref="B4:C4"/>
    <mergeCell ref="B5:C5"/>
    <mergeCell ref="B6:C6"/>
    <mergeCell ref="B16:C16"/>
    <mergeCell ref="B17:C17"/>
    <mergeCell ref="B18:C18"/>
    <mergeCell ref="B7:C7"/>
    <mergeCell ref="B8:C8"/>
    <mergeCell ref="B9:C9"/>
    <mergeCell ref="B10:C10"/>
    <mergeCell ref="B33:B35"/>
    <mergeCell ref="B11:C11"/>
    <mergeCell ref="B12:C12"/>
    <mergeCell ref="B13:C13"/>
    <mergeCell ref="B14:C14"/>
    <mergeCell ref="B15:C15"/>
  </mergeCells>
  <pageMargins left="0.59" right="0.2" top="0.18" bottom="0.26" header="0.22" footer="0.2"/>
  <pageSetup paperSize="9" scale="3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0"/>
  <sheetViews>
    <sheetView showGridLines="0" zoomScale="85" zoomScaleNormal="85" workbookViewId="0">
      <pane xSplit="3" ySplit="3" topLeftCell="D4" activePane="bottomRight" state="frozen"/>
      <selection pane="topRight" activeCell="D1" sqref="D1"/>
      <selection pane="bottomLeft" activeCell="A4" sqref="A4"/>
      <selection pane="bottomRight" activeCell="F13" sqref="F13"/>
    </sheetView>
  </sheetViews>
  <sheetFormatPr baseColWidth="10" defaultColWidth="11.42578125" defaultRowHeight="15" x14ac:dyDescent="0.25"/>
  <cols>
    <col min="1" max="1" width="20.7109375" style="1" customWidth="1"/>
    <col min="2" max="2" width="47" style="1" customWidth="1"/>
    <col min="3" max="3" width="13" style="1" customWidth="1"/>
    <col min="4" max="10" width="9.85546875" style="1" customWidth="1"/>
    <col min="11" max="11" width="9.85546875" style="77" customWidth="1"/>
    <col min="12" max="12" width="9.85546875" style="1" customWidth="1"/>
    <col min="13" max="15" width="10.85546875" style="86" customWidth="1"/>
    <col min="16" max="16" width="52.85546875" style="1" customWidth="1"/>
    <col min="17" max="17" width="13.85546875" style="1" bestFit="1" customWidth="1"/>
    <col min="18" max="16384" width="11.42578125" style="1"/>
  </cols>
  <sheetData>
    <row r="1" spans="1:17" ht="19.5" thickBot="1" x14ac:dyDescent="0.3">
      <c r="A1" s="17" t="s">
        <v>247</v>
      </c>
    </row>
    <row r="2" spans="1:17" ht="15.75" thickBot="1" x14ac:dyDescent="0.3">
      <c r="F2" s="1">
        <v>2015</v>
      </c>
      <c r="G2" s="1">
        <v>2016</v>
      </c>
      <c r="H2" s="1">
        <v>2017</v>
      </c>
      <c r="I2" s="1">
        <v>2018</v>
      </c>
      <c r="J2" s="1">
        <v>2019</v>
      </c>
      <c r="K2" s="77">
        <v>2020</v>
      </c>
      <c r="P2" s="20" t="s">
        <v>389</v>
      </c>
    </row>
    <row r="3" spans="1:17" s="4" customFormat="1" ht="39" thickBot="1" x14ac:dyDescent="0.3">
      <c r="A3" s="162" t="s">
        <v>255</v>
      </c>
      <c r="B3" s="164"/>
      <c r="C3" s="54" t="s">
        <v>256</v>
      </c>
      <c r="D3" s="54" t="s">
        <v>108</v>
      </c>
      <c r="E3" s="44" t="s">
        <v>107</v>
      </c>
      <c r="F3" s="44" t="s">
        <v>240</v>
      </c>
      <c r="G3" s="44" t="s">
        <v>241</v>
      </c>
      <c r="H3" s="44" t="s">
        <v>242</v>
      </c>
      <c r="I3" s="44" t="s">
        <v>408</v>
      </c>
      <c r="J3" s="44" t="s">
        <v>412</v>
      </c>
      <c r="K3" s="44" t="s">
        <v>415</v>
      </c>
      <c r="L3" s="44" t="s">
        <v>420</v>
      </c>
      <c r="M3" s="108" t="s">
        <v>423</v>
      </c>
      <c r="N3" s="108" t="s">
        <v>425</v>
      </c>
      <c r="O3" s="108" t="s">
        <v>426</v>
      </c>
      <c r="P3" s="112"/>
    </row>
    <row r="4" spans="1:17" s="4" customFormat="1" ht="15.75" thickBot="1" x14ac:dyDescent="0.3">
      <c r="A4" s="165" t="s">
        <v>3</v>
      </c>
      <c r="B4" s="33" t="s">
        <v>441</v>
      </c>
      <c r="C4" s="55" t="s">
        <v>261</v>
      </c>
      <c r="D4" s="123"/>
      <c r="E4" s="123"/>
      <c r="F4" s="123"/>
      <c r="G4" s="123"/>
      <c r="H4" s="123"/>
      <c r="I4" s="123"/>
      <c r="J4" s="123"/>
      <c r="K4" s="123">
        <v>6</v>
      </c>
      <c r="L4" s="123">
        <v>6</v>
      </c>
      <c r="M4" s="114">
        <v>6</v>
      </c>
      <c r="N4" s="114">
        <v>6</v>
      </c>
      <c r="O4" s="114">
        <v>6</v>
      </c>
      <c r="P4" s="112"/>
    </row>
    <row r="5" spans="1:17" s="4" customFormat="1" ht="13.5" customHeight="1" thickBot="1" x14ac:dyDescent="0.3">
      <c r="A5" s="197"/>
      <c r="B5" s="33" t="s">
        <v>275</v>
      </c>
      <c r="C5" s="55" t="s">
        <v>261</v>
      </c>
      <c r="D5" s="123"/>
      <c r="E5" s="123"/>
      <c r="F5" s="123"/>
      <c r="G5" s="123"/>
      <c r="H5" s="123"/>
      <c r="I5" s="123"/>
      <c r="J5" s="123"/>
      <c r="K5" s="123">
        <v>7</v>
      </c>
      <c r="L5" s="123">
        <v>7</v>
      </c>
      <c r="M5" s="114">
        <v>7</v>
      </c>
      <c r="N5" s="114">
        <v>7</v>
      </c>
      <c r="O5" s="114">
        <v>7</v>
      </c>
      <c r="P5" s="112"/>
    </row>
    <row r="6" spans="1:17" s="4" customFormat="1" ht="13.5" customHeight="1" thickBot="1" x14ac:dyDescent="0.3">
      <c r="A6" s="197"/>
      <c r="B6" s="33" t="s">
        <v>436</v>
      </c>
      <c r="C6" s="55" t="s">
        <v>261</v>
      </c>
      <c r="D6" s="123"/>
      <c r="E6" s="123"/>
      <c r="F6" s="123"/>
      <c r="G6" s="123"/>
      <c r="H6" s="123"/>
      <c r="I6" s="123"/>
      <c r="J6" s="123"/>
      <c r="K6" s="123">
        <v>2</v>
      </c>
      <c r="L6" s="123">
        <v>2</v>
      </c>
      <c r="M6" s="114">
        <v>2</v>
      </c>
      <c r="N6" s="114">
        <v>2</v>
      </c>
      <c r="O6" s="114">
        <v>2</v>
      </c>
      <c r="P6" s="112"/>
    </row>
    <row r="7" spans="1:17" s="4" customFormat="1" ht="26.25" thickBot="1" x14ac:dyDescent="0.3">
      <c r="A7" s="197"/>
      <c r="B7" s="33" t="s">
        <v>427</v>
      </c>
      <c r="C7" s="55" t="s">
        <v>261</v>
      </c>
      <c r="D7" s="123"/>
      <c r="E7" s="123"/>
      <c r="F7" s="123"/>
      <c r="G7" s="123"/>
      <c r="H7" s="123"/>
      <c r="I7" s="123"/>
      <c r="J7" s="123"/>
      <c r="K7" s="123">
        <v>1</v>
      </c>
      <c r="L7" s="123">
        <v>1</v>
      </c>
      <c r="M7" s="114">
        <v>1</v>
      </c>
      <c r="N7" s="114">
        <v>1</v>
      </c>
      <c r="O7" s="114">
        <v>1</v>
      </c>
      <c r="P7" s="112"/>
    </row>
    <row r="8" spans="1:17" s="4" customFormat="1" ht="13.5" customHeight="1" thickBot="1" x14ac:dyDescent="0.3">
      <c r="A8" s="197"/>
      <c r="B8" s="33" t="s">
        <v>103</v>
      </c>
      <c r="C8" s="55" t="s">
        <v>261</v>
      </c>
      <c r="D8" s="123"/>
      <c r="E8" s="123"/>
      <c r="F8" s="123"/>
      <c r="G8" s="123"/>
      <c r="H8" s="123"/>
      <c r="I8" s="123"/>
      <c r="J8" s="123"/>
      <c r="K8" s="123">
        <v>0</v>
      </c>
      <c r="L8" s="123">
        <v>0</v>
      </c>
      <c r="M8" s="114">
        <v>0</v>
      </c>
      <c r="N8" s="114">
        <v>0</v>
      </c>
      <c r="O8" s="114">
        <v>0</v>
      </c>
      <c r="P8" s="112"/>
    </row>
    <row r="9" spans="1:17" s="4" customFormat="1" ht="13.5" customHeight="1" thickBot="1" x14ac:dyDescent="0.3">
      <c r="A9" s="197"/>
      <c r="B9" s="33" t="s">
        <v>104</v>
      </c>
      <c r="C9" s="55" t="s">
        <v>261</v>
      </c>
      <c r="D9" s="123"/>
      <c r="E9" s="123"/>
      <c r="F9" s="123"/>
      <c r="G9" s="123"/>
      <c r="H9" s="123"/>
      <c r="I9" s="123"/>
      <c r="J9" s="123"/>
      <c r="K9" s="123">
        <v>0</v>
      </c>
      <c r="L9" s="123">
        <v>0</v>
      </c>
      <c r="M9" s="114">
        <v>0</v>
      </c>
      <c r="N9" s="114">
        <v>0</v>
      </c>
      <c r="O9" s="114">
        <v>0</v>
      </c>
      <c r="P9" s="112"/>
    </row>
    <row r="10" spans="1:17" s="4" customFormat="1" ht="13.5" customHeight="1" thickBot="1" x14ac:dyDescent="0.3">
      <c r="A10" s="197"/>
      <c r="B10" s="33" t="s">
        <v>105</v>
      </c>
      <c r="C10" s="55" t="s">
        <v>261</v>
      </c>
      <c r="D10" s="123"/>
      <c r="E10" s="123"/>
      <c r="F10" s="123"/>
      <c r="G10" s="123"/>
      <c r="H10" s="123"/>
      <c r="I10" s="123"/>
      <c r="J10" s="123"/>
      <c r="K10" s="123">
        <v>0</v>
      </c>
      <c r="L10" s="123">
        <v>0</v>
      </c>
      <c r="M10" s="114">
        <v>0</v>
      </c>
      <c r="N10" s="114">
        <v>0</v>
      </c>
      <c r="O10" s="114">
        <v>0</v>
      </c>
      <c r="P10" s="112"/>
    </row>
    <row r="11" spans="1:17" s="4" customFormat="1" ht="13.5" customHeight="1" thickBot="1" x14ac:dyDescent="0.3">
      <c r="A11" s="198"/>
      <c r="B11" s="33" t="s">
        <v>106</v>
      </c>
      <c r="C11" s="55" t="s">
        <v>261</v>
      </c>
      <c r="D11" s="123"/>
      <c r="E11" s="123"/>
      <c r="F11" s="123"/>
      <c r="G11" s="123"/>
      <c r="H11" s="123"/>
      <c r="I11" s="123"/>
      <c r="J11" s="123"/>
      <c r="K11" s="123">
        <v>0</v>
      </c>
      <c r="L11" s="123">
        <v>0</v>
      </c>
      <c r="M11" s="114">
        <v>0</v>
      </c>
      <c r="N11" s="114">
        <v>0</v>
      </c>
      <c r="O11" s="114">
        <v>0</v>
      </c>
      <c r="P11" s="112"/>
    </row>
    <row r="12" spans="1:17" s="4" customFormat="1" ht="13.5" thickBot="1" x14ac:dyDescent="0.3">
      <c r="A12" s="191" t="s">
        <v>109</v>
      </c>
      <c r="B12" s="45" t="s">
        <v>286</v>
      </c>
      <c r="C12" s="56" t="s">
        <v>259</v>
      </c>
      <c r="D12" s="128">
        <v>25190</v>
      </c>
      <c r="E12" s="128">
        <v>25190</v>
      </c>
      <c r="F12" s="128">
        <f>'00-Datos generales'!D7+'00-Datos generales'!D8</f>
        <v>23153</v>
      </c>
      <c r="G12" s="128">
        <f>'00-Datos generales'!E7+'00-Datos generales'!E8</f>
        <v>23536</v>
      </c>
      <c r="H12" s="128">
        <f>'00-Datos generales'!F7+'00-Datos generales'!F8</f>
        <v>23652</v>
      </c>
      <c r="I12" s="128">
        <f>'00-Datos generales'!G7+'00-Datos generales'!G8</f>
        <v>23922</v>
      </c>
      <c r="J12" s="128">
        <f>'00-Datos generales'!H7+'00-Datos generales'!H8</f>
        <v>24130</v>
      </c>
      <c r="K12" s="128">
        <f>'00-Datos generales'!I7+'00-Datos generales'!I8</f>
        <v>22736</v>
      </c>
      <c r="L12" s="128">
        <f>'00-Datos generales'!J7+'00-Datos generales'!J8</f>
        <v>22996</v>
      </c>
      <c r="M12" s="128">
        <f>'00-Datos generales'!K7+'00-Datos generales'!K8</f>
        <v>23668</v>
      </c>
      <c r="N12" s="128">
        <f>'00-Datos generales'!L7+'00-Datos generales'!L8</f>
        <v>25586.554294747362</v>
      </c>
      <c r="O12" s="129"/>
      <c r="P12" s="112"/>
      <c r="Q12" s="85"/>
    </row>
    <row r="13" spans="1:17" s="4" customFormat="1" ht="26.25" thickBot="1" x14ac:dyDescent="0.3">
      <c r="A13" s="199"/>
      <c r="B13" s="45" t="s">
        <v>397</v>
      </c>
      <c r="C13" s="56" t="s">
        <v>230</v>
      </c>
      <c r="D13" s="123">
        <v>806.3</v>
      </c>
      <c r="E13" s="130">
        <v>413.71</v>
      </c>
      <c r="F13" s="123">
        <v>806.3</v>
      </c>
      <c r="G13" s="123">
        <v>766.3</v>
      </c>
      <c r="H13" s="123">
        <v>727.8</v>
      </c>
      <c r="I13" s="123">
        <v>690</v>
      </c>
      <c r="J13" s="123">
        <v>696.8</v>
      </c>
      <c r="K13" s="131">
        <v>676.7</v>
      </c>
      <c r="L13" s="131">
        <v>970.4</v>
      </c>
      <c r="M13" s="131">
        <v>970.4</v>
      </c>
      <c r="N13" s="131">
        <v>970.4</v>
      </c>
      <c r="O13" s="131">
        <v>970.4</v>
      </c>
      <c r="P13" s="112"/>
    </row>
    <row r="14" spans="1:17" s="4" customFormat="1" ht="26.25" thickBot="1" x14ac:dyDescent="0.3">
      <c r="A14" s="199"/>
      <c r="B14" s="45" t="s">
        <v>405</v>
      </c>
      <c r="C14" s="56" t="s">
        <v>230</v>
      </c>
      <c r="D14" s="123"/>
      <c r="E14" s="123"/>
      <c r="F14" s="123"/>
      <c r="G14" s="123"/>
      <c r="H14" s="123"/>
      <c r="I14" s="123"/>
      <c r="J14" s="123"/>
      <c r="K14" s="123"/>
      <c r="L14" s="123"/>
      <c r="M14" s="119"/>
      <c r="N14" s="119"/>
      <c r="O14" s="119"/>
      <c r="P14" s="112"/>
    </row>
    <row r="15" spans="1:17" s="4" customFormat="1" ht="13.5" thickBot="1" x14ac:dyDescent="0.3">
      <c r="A15" s="196"/>
      <c r="B15" s="45" t="s">
        <v>276</v>
      </c>
      <c r="C15" s="56" t="s">
        <v>277</v>
      </c>
      <c r="D15" s="123">
        <v>0</v>
      </c>
      <c r="E15" s="123">
        <v>0</v>
      </c>
      <c r="F15" s="123">
        <v>0</v>
      </c>
      <c r="G15" s="123">
        <v>0</v>
      </c>
      <c r="H15" s="123">
        <v>0</v>
      </c>
      <c r="I15" s="123">
        <v>0</v>
      </c>
      <c r="J15" s="123">
        <v>0</v>
      </c>
      <c r="K15" s="123">
        <v>0</v>
      </c>
      <c r="L15" s="117">
        <v>0</v>
      </c>
      <c r="M15" s="114">
        <v>0</v>
      </c>
      <c r="N15" s="114">
        <v>0</v>
      </c>
      <c r="O15" s="114">
        <v>0</v>
      </c>
      <c r="P15" s="112"/>
    </row>
    <row r="16" spans="1:17" s="4" customFormat="1" ht="15.75" thickBot="1" x14ac:dyDescent="0.3">
      <c r="A16" s="165" t="s">
        <v>280</v>
      </c>
      <c r="B16" s="33" t="s">
        <v>443</v>
      </c>
      <c r="C16" s="55" t="s">
        <v>268</v>
      </c>
      <c r="D16" s="123">
        <v>2.0699999999999998</v>
      </c>
      <c r="E16" s="123">
        <v>2.0699999999999998</v>
      </c>
      <c r="F16" s="123">
        <v>2.0699999999999998</v>
      </c>
      <c r="G16" s="123">
        <v>2.0699999999999998</v>
      </c>
      <c r="H16" s="123">
        <v>2.0699999999999998</v>
      </c>
      <c r="I16" s="123">
        <v>2.0699999999999998</v>
      </c>
      <c r="J16" s="123">
        <v>2.0699999999999998</v>
      </c>
      <c r="K16" s="123">
        <v>2.89</v>
      </c>
      <c r="L16" s="123">
        <v>2.89</v>
      </c>
      <c r="M16" s="119">
        <v>2.89</v>
      </c>
      <c r="N16" s="119">
        <v>2.81</v>
      </c>
      <c r="O16" s="119">
        <v>2.63</v>
      </c>
      <c r="P16" s="112"/>
    </row>
    <row r="17" spans="1:16" s="4" customFormat="1" ht="15.75" thickBot="1" x14ac:dyDescent="0.3">
      <c r="A17" s="166"/>
      <c r="B17" s="33" t="s">
        <v>281</v>
      </c>
      <c r="C17" s="55" t="s">
        <v>268</v>
      </c>
      <c r="D17" s="123">
        <v>5.0199999999999996</v>
      </c>
      <c r="E17" s="123">
        <v>5.0199999999999996</v>
      </c>
      <c r="F17" s="123">
        <v>5.0199999999999996</v>
      </c>
      <c r="G17" s="123">
        <v>5.0199999999999996</v>
      </c>
      <c r="H17" s="123">
        <v>5.0199999999999996</v>
      </c>
      <c r="I17" s="123">
        <v>5.0199999999999996</v>
      </c>
      <c r="J17" s="123">
        <v>5.0199999999999996</v>
      </c>
      <c r="K17" s="123">
        <v>5.34</v>
      </c>
      <c r="L17" s="123">
        <v>5.34</v>
      </c>
      <c r="M17" s="119">
        <v>5.34</v>
      </c>
      <c r="N17" s="119">
        <v>6.04</v>
      </c>
      <c r="O17" s="119">
        <v>6.05</v>
      </c>
      <c r="P17" s="112"/>
    </row>
    <row r="18" spans="1:16" s="4" customFormat="1" ht="15.75" thickBot="1" x14ac:dyDescent="0.3">
      <c r="A18" s="166"/>
      <c r="B18" s="33" t="s">
        <v>444</v>
      </c>
      <c r="C18" s="55" t="s">
        <v>268</v>
      </c>
      <c r="D18" s="123">
        <v>0.2</v>
      </c>
      <c r="E18" s="123">
        <v>0.2</v>
      </c>
      <c r="F18" s="123">
        <v>0.2</v>
      </c>
      <c r="G18" s="123">
        <v>0.2</v>
      </c>
      <c r="H18" s="123">
        <v>0.2</v>
      </c>
      <c r="I18" s="123">
        <v>0.2</v>
      </c>
      <c r="J18" s="123">
        <v>0.2</v>
      </c>
      <c r="K18" s="123">
        <v>0.57999999999999996</v>
      </c>
      <c r="L18" s="123">
        <v>0.57999999999999996</v>
      </c>
      <c r="M18" s="119">
        <v>0.57999999999999996</v>
      </c>
      <c r="N18" s="119">
        <v>0.65</v>
      </c>
      <c r="O18" s="119">
        <v>0.65</v>
      </c>
      <c r="P18" s="112"/>
    </row>
    <row r="19" spans="1:16" s="4" customFormat="1" ht="15.75" thickBot="1" x14ac:dyDescent="0.3">
      <c r="A19" s="166"/>
      <c r="B19" s="33" t="s">
        <v>113</v>
      </c>
      <c r="C19" s="55" t="s">
        <v>268</v>
      </c>
      <c r="D19" s="123">
        <v>7.29</v>
      </c>
      <c r="E19" s="123">
        <v>7.29</v>
      </c>
      <c r="F19" s="123">
        <v>7.29</v>
      </c>
      <c r="G19" s="123">
        <v>7.29</v>
      </c>
      <c r="H19" s="123">
        <v>7.29</v>
      </c>
      <c r="I19" s="123">
        <v>7.29</v>
      </c>
      <c r="J19" s="123">
        <v>7.29</v>
      </c>
      <c r="K19" s="123">
        <f>K16+K17+K18</f>
        <v>8.81</v>
      </c>
      <c r="L19" s="123">
        <f>L16+L17+L18</f>
        <v>8.81</v>
      </c>
      <c r="M19" s="123">
        <f>M16+M17+M18</f>
        <v>8.81</v>
      </c>
      <c r="N19" s="123">
        <f>N16+N17+N18</f>
        <v>9.5</v>
      </c>
      <c r="O19" s="123">
        <f>O16+O17+O18</f>
        <v>9.33</v>
      </c>
      <c r="P19" s="112"/>
    </row>
    <row r="20" spans="1:16" s="4" customFormat="1" ht="26.25" thickBot="1" x14ac:dyDescent="0.3">
      <c r="A20" s="166"/>
      <c r="B20" s="33" t="s">
        <v>114</v>
      </c>
      <c r="C20" s="55" t="s">
        <v>268</v>
      </c>
      <c r="D20" s="123">
        <v>1.2999999999999999E-3</v>
      </c>
      <c r="E20" s="123">
        <v>1.2999999999999999E-3</v>
      </c>
      <c r="F20" s="123">
        <v>1.2999999999999999E-3</v>
      </c>
      <c r="G20" s="123">
        <v>1.2999999999999999E-3</v>
      </c>
      <c r="H20" s="123">
        <v>1.2999999999999999E-3</v>
      </c>
      <c r="I20" s="123">
        <v>1.2999999999999999E-3</v>
      </c>
      <c r="J20" s="123">
        <v>1.2999999999999999E-3</v>
      </c>
      <c r="K20" s="132">
        <v>0</v>
      </c>
      <c r="L20" s="132">
        <v>0</v>
      </c>
      <c r="M20" s="132">
        <v>0</v>
      </c>
      <c r="N20" s="132">
        <v>0</v>
      </c>
      <c r="O20" s="132">
        <v>0</v>
      </c>
      <c r="P20" s="112"/>
    </row>
    <row r="21" spans="1:16" s="4" customFormat="1" ht="15.75" thickBot="1" x14ac:dyDescent="0.3">
      <c r="A21" s="166"/>
      <c r="B21" s="33" t="s">
        <v>115</v>
      </c>
      <c r="C21" s="55" t="s">
        <v>268</v>
      </c>
      <c r="D21" s="123">
        <v>0</v>
      </c>
      <c r="E21" s="123">
        <v>0</v>
      </c>
      <c r="F21" s="123">
        <v>0</v>
      </c>
      <c r="G21" s="123">
        <v>0</v>
      </c>
      <c r="H21" s="123">
        <v>0</v>
      </c>
      <c r="I21" s="123">
        <v>0</v>
      </c>
      <c r="J21" s="123">
        <v>0</v>
      </c>
      <c r="K21" s="133">
        <v>0</v>
      </c>
      <c r="L21" s="133">
        <v>0</v>
      </c>
      <c r="M21" s="134">
        <v>0</v>
      </c>
      <c r="N21" s="134">
        <v>0</v>
      </c>
      <c r="O21" s="134">
        <v>0</v>
      </c>
      <c r="P21" s="112"/>
    </row>
    <row r="22" spans="1:16" s="4" customFormat="1" ht="15.75" thickBot="1" x14ac:dyDescent="0.3">
      <c r="A22" s="166"/>
      <c r="B22" s="33" t="s">
        <v>116</v>
      </c>
      <c r="C22" s="55" t="s">
        <v>268</v>
      </c>
      <c r="D22" s="123">
        <v>0</v>
      </c>
      <c r="E22" s="123">
        <v>0</v>
      </c>
      <c r="F22" s="123">
        <v>0</v>
      </c>
      <c r="G22" s="123">
        <v>0</v>
      </c>
      <c r="H22" s="123">
        <v>0</v>
      </c>
      <c r="I22" s="123">
        <v>0</v>
      </c>
      <c r="J22" s="123">
        <v>0</v>
      </c>
      <c r="K22" s="133">
        <v>0</v>
      </c>
      <c r="L22" s="133">
        <v>0</v>
      </c>
      <c r="M22" s="134">
        <v>0</v>
      </c>
      <c r="N22" s="134">
        <v>0</v>
      </c>
      <c r="O22" s="134">
        <v>0</v>
      </c>
      <c r="P22" s="51"/>
    </row>
    <row r="23" spans="1:16" s="4" customFormat="1" ht="15.75" thickBot="1" x14ac:dyDescent="0.3">
      <c r="A23" s="166"/>
      <c r="B23" s="33" t="s">
        <v>117</v>
      </c>
      <c r="C23" s="55" t="s">
        <v>268</v>
      </c>
      <c r="D23" s="123">
        <v>0.47</v>
      </c>
      <c r="E23" s="123">
        <v>0.47</v>
      </c>
      <c r="F23" s="123">
        <v>0.47</v>
      </c>
      <c r="G23" s="123">
        <v>0.47</v>
      </c>
      <c r="H23" s="123">
        <v>0.47</v>
      </c>
      <c r="I23" s="123">
        <v>0.47</v>
      </c>
      <c r="J23" s="123">
        <v>0.47</v>
      </c>
      <c r="K23" s="133">
        <v>0</v>
      </c>
      <c r="L23" s="133">
        <v>0</v>
      </c>
      <c r="M23" s="134">
        <v>0</v>
      </c>
      <c r="N23" s="134">
        <v>0</v>
      </c>
      <c r="O23" s="134">
        <v>0</v>
      </c>
      <c r="P23" s="51"/>
    </row>
    <row r="24" spans="1:16" ht="15.75" thickBot="1" x14ac:dyDescent="0.3">
      <c r="A24" s="191" t="s">
        <v>283</v>
      </c>
      <c r="B24" s="45" t="s">
        <v>278</v>
      </c>
      <c r="C24" s="56" t="s">
        <v>268</v>
      </c>
      <c r="D24" s="123">
        <v>5.03</v>
      </c>
      <c r="E24" s="123">
        <v>5.03</v>
      </c>
      <c r="F24" s="123">
        <v>5.03</v>
      </c>
      <c r="G24" s="123">
        <v>5.03</v>
      </c>
      <c r="H24" s="123">
        <v>5.03</v>
      </c>
      <c r="I24" s="123">
        <v>5.03</v>
      </c>
      <c r="J24" s="123">
        <v>5.03</v>
      </c>
      <c r="K24" s="123">
        <v>5.34</v>
      </c>
      <c r="L24" s="123">
        <v>5.34</v>
      </c>
      <c r="M24" s="123">
        <v>5.34</v>
      </c>
      <c r="N24" s="123">
        <v>5.34</v>
      </c>
      <c r="O24" s="123">
        <v>5.34</v>
      </c>
      <c r="P24" s="51"/>
    </row>
    <row r="25" spans="1:16" ht="15.75" thickBot="1" x14ac:dyDescent="0.3">
      <c r="A25" s="192"/>
      <c r="B25" s="45" t="s">
        <v>287</v>
      </c>
      <c r="C25" s="56" t="s">
        <v>268</v>
      </c>
      <c r="D25" s="123">
        <v>2.31</v>
      </c>
      <c r="E25" s="123">
        <v>2.31</v>
      </c>
      <c r="F25" s="123">
        <v>2.31</v>
      </c>
      <c r="G25" s="123">
        <v>2.31</v>
      </c>
      <c r="H25" s="123">
        <v>2.31</v>
      </c>
      <c r="I25" s="123">
        <v>2.31</v>
      </c>
      <c r="J25" s="123">
        <v>2.31</v>
      </c>
      <c r="K25" s="123">
        <v>3.12</v>
      </c>
      <c r="L25" s="123">
        <v>3.07</v>
      </c>
      <c r="M25" s="123">
        <v>3.07</v>
      </c>
      <c r="N25" s="123">
        <v>3.07</v>
      </c>
      <c r="O25" s="123">
        <v>3.07</v>
      </c>
      <c r="P25" s="51"/>
    </row>
    <row r="26" spans="1:16" ht="15.75" thickBot="1" x14ac:dyDescent="0.3">
      <c r="A26" s="192"/>
      <c r="B26" s="45" t="s">
        <v>288</v>
      </c>
      <c r="C26" s="56" t="s">
        <v>268</v>
      </c>
      <c r="D26" s="123"/>
      <c r="E26" s="123"/>
      <c r="F26" s="123"/>
      <c r="G26" s="123"/>
      <c r="H26" s="123"/>
      <c r="I26" s="123"/>
      <c r="J26" s="123"/>
      <c r="K26" s="123"/>
      <c r="L26" s="123"/>
      <c r="M26" s="123"/>
      <c r="N26" s="123"/>
      <c r="O26" s="123"/>
      <c r="P26" s="112"/>
    </row>
    <row r="27" spans="1:16" ht="15.75" thickBot="1" x14ac:dyDescent="0.3">
      <c r="A27" s="192"/>
      <c r="B27" s="45" t="s">
        <v>110</v>
      </c>
      <c r="C27" s="56" t="s">
        <v>268</v>
      </c>
      <c r="D27" s="123" t="s">
        <v>435</v>
      </c>
      <c r="E27" s="123" t="s">
        <v>435</v>
      </c>
      <c r="F27" s="123" t="s">
        <v>435</v>
      </c>
      <c r="G27" s="123" t="s">
        <v>435</v>
      </c>
      <c r="H27" s="123" t="s">
        <v>435</v>
      </c>
      <c r="I27" s="123" t="s">
        <v>435</v>
      </c>
      <c r="J27" s="123" t="s">
        <v>435</v>
      </c>
      <c r="K27" s="123">
        <v>0.36</v>
      </c>
      <c r="L27" s="123">
        <v>0.36</v>
      </c>
      <c r="M27" s="123">
        <v>0.36</v>
      </c>
      <c r="N27" s="123">
        <v>0.36</v>
      </c>
      <c r="O27" s="123">
        <v>0.36</v>
      </c>
      <c r="P27" s="112"/>
    </row>
    <row r="28" spans="1:16" ht="15.75" thickBot="1" x14ac:dyDescent="0.3">
      <c r="A28" s="193"/>
      <c r="B28" s="45" t="s">
        <v>279</v>
      </c>
      <c r="C28" s="56" t="s">
        <v>268</v>
      </c>
      <c r="D28" s="123"/>
      <c r="E28" s="123"/>
      <c r="F28" s="123"/>
      <c r="G28" s="123"/>
      <c r="H28" s="123"/>
      <c r="I28" s="123"/>
      <c r="J28" s="123"/>
      <c r="K28" s="123"/>
      <c r="L28" s="123"/>
      <c r="M28" s="119"/>
      <c r="N28" s="119"/>
      <c r="O28" s="119"/>
      <c r="P28" s="112"/>
    </row>
    <row r="29" spans="1:16" ht="15.75" thickBot="1" x14ac:dyDescent="0.3">
      <c r="A29" s="165" t="s">
        <v>231</v>
      </c>
      <c r="B29" s="33" t="s">
        <v>248</v>
      </c>
      <c r="C29" s="55" t="s">
        <v>268</v>
      </c>
      <c r="D29" s="123"/>
      <c r="E29" s="123"/>
      <c r="F29" s="123"/>
      <c r="G29" s="123"/>
      <c r="H29" s="123"/>
      <c r="I29" s="123"/>
      <c r="J29" s="123"/>
      <c r="K29" s="123"/>
      <c r="L29" s="123"/>
      <c r="M29" s="119"/>
      <c r="N29" s="119"/>
      <c r="O29" s="119"/>
      <c r="P29" s="112"/>
    </row>
    <row r="30" spans="1:16" ht="15.75" thickBot="1" x14ac:dyDescent="0.3">
      <c r="A30" s="166"/>
      <c r="B30" s="33" t="s">
        <v>249</v>
      </c>
      <c r="C30" s="55" t="s">
        <v>268</v>
      </c>
      <c r="D30" s="123"/>
      <c r="E30" s="123"/>
      <c r="F30" s="123"/>
      <c r="G30" s="123"/>
      <c r="H30" s="123"/>
      <c r="I30" s="123"/>
      <c r="J30" s="123"/>
      <c r="K30" s="123"/>
      <c r="L30" s="123"/>
      <c r="M30" s="119"/>
      <c r="N30" s="119"/>
      <c r="O30" s="119"/>
      <c r="P30" s="112"/>
    </row>
    <row r="31" spans="1:16" ht="15.75" thickBot="1" x14ac:dyDescent="0.3">
      <c r="A31" s="166"/>
      <c r="B31" s="33" t="s">
        <v>250</v>
      </c>
      <c r="C31" s="55" t="s">
        <v>268</v>
      </c>
      <c r="D31" s="123"/>
      <c r="E31" s="123"/>
      <c r="F31" s="123"/>
      <c r="G31" s="123"/>
      <c r="H31" s="123"/>
      <c r="I31" s="123"/>
      <c r="J31" s="123"/>
      <c r="K31" s="123"/>
      <c r="L31" s="123"/>
      <c r="M31" s="119"/>
      <c r="N31" s="119"/>
      <c r="O31" s="119"/>
      <c r="P31" s="112"/>
    </row>
    <row r="32" spans="1:16" ht="15.75" thickBot="1" x14ac:dyDescent="0.3">
      <c r="A32" s="166"/>
      <c r="B32" s="33" t="s">
        <v>111</v>
      </c>
      <c r="C32" s="55" t="s">
        <v>268</v>
      </c>
      <c r="D32" s="123"/>
      <c r="E32" s="123"/>
      <c r="F32" s="123"/>
      <c r="G32" s="123"/>
      <c r="H32" s="123"/>
      <c r="I32" s="123"/>
      <c r="J32" s="123"/>
      <c r="K32" s="123"/>
      <c r="L32" s="123"/>
      <c r="M32" s="119"/>
      <c r="N32" s="119"/>
      <c r="O32" s="119"/>
      <c r="P32" s="112"/>
    </row>
    <row r="33" spans="1:16" ht="15.75" thickBot="1" x14ac:dyDescent="0.3">
      <c r="A33" s="167"/>
      <c r="B33" s="33" t="s">
        <v>279</v>
      </c>
      <c r="C33" s="55" t="s">
        <v>268</v>
      </c>
      <c r="D33" s="123"/>
      <c r="E33" s="123"/>
      <c r="F33" s="123"/>
      <c r="G33" s="123"/>
      <c r="H33" s="123"/>
      <c r="I33" s="123"/>
      <c r="J33" s="123"/>
      <c r="K33" s="123"/>
      <c r="L33" s="123"/>
      <c r="M33" s="119"/>
      <c r="N33" s="119"/>
      <c r="O33" s="119"/>
      <c r="P33" s="112"/>
    </row>
    <row r="34" spans="1:16" ht="15.75" thickBot="1" x14ac:dyDescent="0.3">
      <c r="A34" s="191" t="s">
        <v>282</v>
      </c>
      <c r="B34" s="45" t="s">
        <v>284</v>
      </c>
      <c r="C34" s="56" t="s">
        <v>268</v>
      </c>
      <c r="D34" s="123"/>
      <c r="E34" s="123"/>
      <c r="F34" s="123"/>
      <c r="G34" s="123"/>
      <c r="H34" s="123"/>
      <c r="I34" s="123"/>
      <c r="J34" s="123"/>
      <c r="K34" s="123"/>
      <c r="L34" s="123"/>
      <c r="M34" s="119"/>
      <c r="N34" s="119"/>
      <c r="O34" s="119"/>
      <c r="P34" s="112"/>
    </row>
    <row r="35" spans="1:16" ht="15.75" thickBot="1" x14ac:dyDescent="0.3">
      <c r="A35" s="192"/>
      <c r="B35" s="45" t="s">
        <v>289</v>
      </c>
      <c r="C35" s="56" t="s">
        <v>268</v>
      </c>
      <c r="D35" s="123"/>
      <c r="E35" s="123"/>
      <c r="F35" s="123"/>
      <c r="G35" s="123"/>
      <c r="H35" s="123"/>
      <c r="I35" s="123"/>
      <c r="J35" s="123"/>
      <c r="K35" s="123"/>
      <c r="L35" s="123"/>
      <c r="M35" s="119"/>
      <c r="N35" s="119"/>
      <c r="O35" s="119"/>
      <c r="P35" s="112"/>
    </row>
    <row r="36" spans="1:16" ht="15.75" thickBot="1" x14ac:dyDescent="0.3">
      <c r="A36" s="192"/>
      <c r="B36" s="45" t="s">
        <v>290</v>
      </c>
      <c r="C36" s="56" t="s">
        <v>268</v>
      </c>
      <c r="D36" s="123"/>
      <c r="E36" s="123"/>
      <c r="F36" s="123"/>
      <c r="G36" s="123"/>
      <c r="H36" s="123"/>
      <c r="I36" s="123"/>
      <c r="J36" s="123"/>
      <c r="K36" s="123"/>
      <c r="L36" s="123"/>
      <c r="M36" s="119"/>
      <c r="N36" s="119"/>
      <c r="O36" s="119"/>
      <c r="P36" s="112"/>
    </row>
    <row r="37" spans="1:16" ht="15.75" thickBot="1" x14ac:dyDescent="0.3">
      <c r="A37" s="192"/>
      <c r="B37" s="45" t="s">
        <v>112</v>
      </c>
      <c r="C37" s="56" t="s">
        <v>268</v>
      </c>
      <c r="D37" s="123"/>
      <c r="E37" s="123"/>
      <c r="F37" s="123"/>
      <c r="G37" s="123"/>
      <c r="H37" s="123"/>
      <c r="I37" s="123"/>
      <c r="J37" s="123"/>
      <c r="K37" s="123"/>
      <c r="L37" s="123"/>
      <c r="M37" s="119"/>
      <c r="N37" s="119"/>
      <c r="O37" s="119"/>
      <c r="P37" s="112"/>
    </row>
    <row r="38" spans="1:16" ht="15.75" thickBot="1" x14ac:dyDescent="0.3">
      <c r="A38" s="193"/>
      <c r="B38" s="45" t="s">
        <v>285</v>
      </c>
      <c r="C38" s="56" t="s">
        <v>268</v>
      </c>
      <c r="D38" s="123"/>
      <c r="E38" s="123"/>
      <c r="F38" s="123"/>
      <c r="G38" s="123"/>
      <c r="H38" s="123"/>
      <c r="I38" s="123"/>
      <c r="J38" s="123"/>
      <c r="K38" s="123"/>
      <c r="L38" s="123"/>
      <c r="M38" s="119"/>
      <c r="N38" s="119"/>
      <c r="O38" s="119"/>
      <c r="P38" s="112"/>
    </row>
    <row r="39" spans="1:16" ht="15.75" thickBot="1" x14ac:dyDescent="0.3">
      <c r="A39" s="57"/>
      <c r="B39" s="58"/>
      <c r="C39" s="59"/>
      <c r="D39" s="60"/>
      <c r="E39" s="59"/>
      <c r="F39" s="60"/>
      <c r="G39" s="60"/>
      <c r="H39" s="60"/>
      <c r="I39" s="60"/>
      <c r="J39" s="78"/>
      <c r="K39" s="78"/>
      <c r="L39" s="60"/>
      <c r="M39" s="60"/>
      <c r="N39" s="60"/>
      <c r="O39" s="60"/>
      <c r="P39" s="113"/>
    </row>
    <row r="40" spans="1:16" ht="15.75" thickBot="1" x14ac:dyDescent="0.3">
      <c r="A40" s="165" t="s">
        <v>237</v>
      </c>
      <c r="B40" s="30" t="s">
        <v>235</v>
      </c>
      <c r="C40" s="61" t="s">
        <v>268</v>
      </c>
      <c r="D40" s="123">
        <v>0</v>
      </c>
      <c r="E40" s="123">
        <v>0</v>
      </c>
      <c r="F40" s="123">
        <v>0</v>
      </c>
      <c r="G40" s="123">
        <v>0</v>
      </c>
      <c r="H40" s="123">
        <v>0</v>
      </c>
      <c r="I40" s="123">
        <v>0</v>
      </c>
      <c r="J40" s="123">
        <v>0</v>
      </c>
      <c r="K40" s="123">
        <v>0</v>
      </c>
      <c r="L40" s="123">
        <v>0</v>
      </c>
      <c r="M40" s="123">
        <v>0</v>
      </c>
      <c r="N40" s="124">
        <v>0</v>
      </c>
      <c r="O40" s="124">
        <v>0</v>
      </c>
      <c r="P40" s="112"/>
    </row>
    <row r="41" spans="1:16" ht="15.75" thickBot="1" x14ac:dyDescent="0.3">
      <c r="A41" s="166"/>
      <c r="B41" s="30" t="s">
        <v>232</v>
      </c>
      <c r="C41" s="53" t="s">
        <v>268</v>
      </c>
      <c r="D41" s="123">
        <v>2.0739999999999998</v>
      </c>
      <c r="E41" s="123">
        <v>2.0739999999999998</v>
      </c>
      <c r="F41" s="123">
        <v>2.0739999999999998</v>
      </c>
      <c r="G41" s="123">
        <v>2.0739999999999998</v>
      </c>
      <c r="H41" s="123">
        <v>2.0739999999999998</v>
      </c>
      <c r="I41" s="123">
        <v>2.52</v>
      </c>
      <c r="J41" s="123">
        <v>2.52</v>
      </c>
      <c r="K41" s="119">
        <f>2.77+0.13</f>
        <v>2.9</v>
      </c>
      <c r="L41" s="119">
        <f>2.77+0.13</f>
        <v>2.9</v>
      </c>
      <c r="M41" s="119">
        <f>2.77+0.13</f>
        <v>2.9</v>
      </c>
      <c r="N41" s="119">
        <f>2.6+0.15</f>
        <v>2.75</v>
      </c>
      <c r="O41" s="119">
        <f>2.6+0.15</f>
        <v>2.75</v>
      </c>
      <c r="P41" s="112"/>
    </row>
    <row r="42" spans="1:16" ht="15.75" thickBot="1" x14ac:dyDescent="0.3">
      <c r="A42" s="166"/>
      <c r="B42" s="30" t="s">
        <v>233</v>
      </c>
      <c r="C42" s="53" t="s">
        <v>268</v>
      </c>
      <c r="D42" s="123">
        <v>0</v>
      </c>
      <c r="E42" s="123">
        <v>0</v>
      </c>
      <c r="F42" s="123">
        <v>0</v>
      </c>
      <c r="G42" s="123">
        <v>0</v>
      </c>
      <c r="H42" s="123">
        <v>0</v>
      </c>
      <c r="I42" s="123">
        <v>0</v>
      </c>
      <c r="J42" s="123">
        <v>0</v>
      </c>
      <c r="K42" s="123">
        <v>0</v>
      </c>
      <c r="L42" s="123">
        <v>0</v>
      </c>
      <c r="M42" s="123">
        <v>0</v>
      </c>
      <c r="N42" s="124">
        <v>0</v>
      </c>
      <c r="O42" s="124">
        <v>0</v>
      </c>
      <c r="P42" s="112"/>
    </row>
    <row r="43" spans="1:16" ht="16.5" customHeight="1" thickBot="1" x14ac:dyDescent="0.3">
      <c r="A43" s="166"/>
      <c r="B43" s="30" t="s">
        <v>234</v>
      </c>
      <c r="C43" s="53" t="s">
        <v>268</v>
      </c>
      <c r="D43" s="123">
        <v>0</v>
      </c>
      <c r="E43" s="123">
        <v>0</v>
      </c>
      <c r="F43" s="123">
        <v>0</v>
      </c>
      <c r="G43" s="123">
        <v>0</v>
      </c>
      <c r="H43" s="123">
        <v>0</v>
      </c>
      <c r="I43" s="123">
        <v>0</v>
      </c>
      <c r="J43" s="123">
        <v>0</v>
      </c>
      <c r="K43" s="123">
        <v>0.22</v>
      </c>
      <c r="L43" s="123">
        <v>0.22</v>
      </c>
      <c r="M43" s="123">
        <v>0.22</v>
      </c>
      <c r="N43" s="124">
        <f>0.22</f>
        <v>0.22</v>
      </c>
      <c r="O43" s="124">
        <f>0.22</f>
        <v>0.22</v>
      </c>
      <c r="P43" s="112"/>
    </row>
    <row r="44" spans="1:16" ht="15.75" thickBot="1" x14ac:dyDescent="0.3">
      <c r="A44" s="166"/>
      <c r="B44" s="30" t="s">
        <v>246</v>
      </c>
      <c r="C44" s="53" t="s">
        <v>268</v>
      </c>
      <c r="D44" s="123">
        <v>0</v>
      </c>
      <c r="E44" s="123">
        <v>0</v>
      </c>
      <c r="F44" s="123">
        <v>0</v>
      </c>
      <c r="G44" s="123">
        <v>0</v>
      </c>
      <c r="H44" s="123">
        <v>0</v>
      </c>
      <c r="I44" s="123">
        <v>0</v>
      </c>
      <c r="J44" s="123">
        <v>0</v>
      </c>
      <c r="K44" s="123">
        <v>0</v>
      </c>
      <c r="L44" s="123">
        <v>0</v>
      </c>
      <c r="M44" s="123">
        <v>0</v>
      </c>
      <c r="N44" s="124">
        <v>0</v>
      </c>
      <c r="O44" s="124">
        <v>0</v>
      </c>
      <c r="P44" s="112"/>
    </row>
    <row r="45" spans="1:16" ht="27" customHeight="1" thickBot="1" x14ac:dyDescent="0.3">
      <c r="A45" s="200"/>
      <c r="B45" s="32" t="s">
        <v>243</v>
      </c>
      <c r="C45" s="53" t="s">
        <v>268</v>
      </c>
      <c r="D45" s="123">
        <v>2.0739999999999998</v>
      </c>
      <c r="E45" s="123">
        <v>2.0739999999999998</v>
      </c>
      <c r="F45" s="123">
        <v>2.0739999999999998</v>
      </c>
      <c r="G45" s="123">
        <v>2.0739999999999998</v>
      </c>
      <c r="H45" s="123">
        <v>2.0739999999999998</v>
      </c>
      <c r="I45" s="123">
        <v>2.52</v>
      </c>
      <c r="J45" s="123">
        <v>3.79</v>
      </c>
      <c r="K45" s="119">
        <f>K41+K43</f>
        <v>3.12</v>
      </c>
      <c r="L45" s="119">
        <f>L41+L43</f>
        <v>3.12</v>
      </c>
      <c r="M45" s="119">
        <f>M41+M43</f>
        <v>3.12</v>
      </c>
      <c r="N45" s="119">
        <f>N41+N43</f>
        <v>2.97</v>
      </c>
      <c r="O45" s="119">
        <f>O41+O43</f>
        <v>2.97</v>
      </c>
      <c r="P45" s="112"/>
    </row>
    <row r="46" spans="1:16" ht="15.75" thickBot="1" x14ac:dyDescent="0.3">
      <c r="A46" s="191" t="s">
        <v>238</v>
      </c>
      <c r="B46" s="73" t="s">
        <v>235</v>
      </c>
      <c r="C46" s="62" t="s">
        <v>268</v>
      </c>
      <c r="D46" s="123">
        <v>2.1800000000000002</v>
      </c>
      <c r="E46" s="123">
        <v>2.1800000000000002</v>
      </c>
      <c r="F46" s="123">
        <v>2.1800000000000002</v>
      </c>
      <c r="G46" s="123">
        <v>2.1800000000000002</v>
      </c>
      <c r="H46" s="123">
        <v>2.1800000000000002</v>
      </c>
      <c r="I46" s="123">
        <v>1.7</v>
      </c>
      <c r="J46" s="123">
        <v>1.79</v>
      </c>
      <c r="K46" s="123">
        <v>1.46</v>
      </c>
      <c r="L46" s="123">
        <v>1.46</v>
      </c>
      <c r="M46" s="123">
        <v>1.46</v>
      </c>
      <c r="N46" s="119">
        <f>1.71</f>
        <v>1.71</v>
      </c>
      <c r="O46" s="119">
        <f>1.71</f>
        <v>1.71</v>
      </c>
      <c r="P46" s="112"/>
    </row>
    <row r="47" spans="1:16" ht="15.75" thickBot="1" x14ac:dyDescent="0.3">
      <c r="A47" s="192"/>
      <c r="B47" s="73" t="s">
        <v>232</v>
      </c>
      <c r="C47" s="52" t="s">
        <v>268</v>
      </c>
      <c r="D47" s="123">
        <v>2.89</v>
      </c>
      <c r="E47" s="123">
        <v>2.89</v>
      </c>
      <c r="F47" s="123">
        <v>2.89</v>
      </c>
      <c r="G47" s="123">
        <v>2.89</v>
      </c>
      <c r="H47" s="123">
        <v>2.89</v>
      </c>
      <c r="I47" s="123">
        <v>2.96</v>
      </c>
      <c r="J47" s="123">
        <v>2.96</v>
      </c>
      <c r="K47" s="123">
        <f>0.3+2.22+1.36</f>
        <v>3.88</v>
      </c>
      <c r="L47" s="123">
        <f>0.3+2.22+1.36</f>
        <v>3.88</v>
      </c>
      <c r="M47" s="123">
        <f>0.3+2.22+1.36</f>
        <v>3.88</v>
      </c>
      <c r="N47" s="124">
        <f>1.97+0.3+1.36</f>
        <v>3.63</v>
      </c>
      <c r="O47" s="124">
        <f>1.97+0.3+1.36</f>
        <v>3.63</v>
      </c>
      <c r="P47" s="112"/>
    </row>
    <row r="48" spans="1:16" ht="15.75" thickBot="1" x14ac:dyDescent="0.3">
      <c r="A48" s="192"/>
      <c r="B48" s="73" t="s">
        <v>233</v>
      </c>
      <c r="C48" s="52" t="s">
        <v>268</v>
      </c>
      <c r="D48" s="123">
        <v>0</v>
      </c>
      <c r="E48" s="123">
        <v>0</v>
      </c>
      <c r="F48" s="123">
        <v>0</v>
      </c>
      <c r="G48" s="123">
        <v>0</v>
      </c>
      <c r="H48" s="123">
        <v>0</v>
      </c>
      <c r="I48" s="123">
        <v>0</v>
      </c>
      <c r="J48" s="123">
        <v>0</v>
      </c>
      <c r="K48" s="123">
        <v>0</v>
      </c>
      <c r="L48" s="123">
        <v>0</v>
      </c>
      <c r="M48" s="123">
        <v>0</v>
      </c>
      <c r="N48" s="124">
        <v>1.45</v>
      </c>
      <c r="O48" s="124">
        <v>1.45</v>
      </c>
      <c r="P48" s="112"/>
    </row>
    <row r="49" spans="1:16" ht="15.75" thickBot="1" x14ac:dyDescent="0.3">
      <c r="A49" s="192"/>
      <c r="B49" s="73" t="s">
        <v>234</v>
      </c>
      <c r="C49" s="52" t="s">
        <v>268</v>
      </c>
      <c r="D49" s="123">
        <v>0</v>
      </c>
      <c r="E49" s="123">
        <v>0</v>
      </c>
      <c r="F49" s="123">
        <v>0</v>
      </c>
      <c r="G49" s="123">
        <v>0</v>
      </c>
      <c r="H49" s="123">
        <v>0</v>
      </c>
      <c r="I49" s="123">
        <v>0</v>
      </c>
      <c r="J49" s="123">
        <v>0</v>
      </c>
      <c r="K49" s="123">
        <v>0</v>
      </c>
      <c r="L49" s="123">
        <v>0</v>
      </c>
      <c r="M49" s="123">
        <v>0</v>
      </c>
      <c r="N49" s="124">
        <v>0</v>
      </c>
      <c r="O49" s="124">
        <v>0</v>
      </c>
      <c r="P49" s="112"/>
    </row>
    <row r="50" spans="1:16" ht="15.75" thickBot="1" x14ac:dyDescent="0.3">
      <c r="A50" s="192"/>
      <c r="B50" s="73" t="s">
        <v>246</v>
      </c>
      <c r="C50" s="52" t="s">
        <v>268</v>
      </c>
      <c r="D50" s="123">
        <v>0</v>
      </c>
      <c r="E50" s="123">
        <v>0</v>
      </c>
      <c r="F50" s="123">
        <v>0</v>
      </c>
      <c r="G50" s="123">
        <v>0</v>
      </c>
      <c r="H50" s="123">
        <v>0</v>
      </c>
      <c r="I50" s="123">
        <v>0</v>
      </c>
      <c r="J50" s="123">
        <v>0</v>
      </c>
      <c r="K50" s="123">
        <v>0</v>
      </c>
      <c r="L50" s="123">
        <v>0</v>
      </c>
      <c r="M50" s="123">
        <v>0</v>
      </c>
      <c r="N50" s="114">
        <v>0</v>
      </c>
      <c r="O50" s="114">
        <v>0</v>
      </c>
      <c r="P50" s="112"/>
    </row>
    <row r="51" spans="1:16" ht="26.25" thickBot="1" x14ac:dyDescent="0.3">
      <c r="A51" s="196"/>
      <c r="B51" s="74" t="s">
        <v>118</v>
      </c>
      <c r="C51" s="52" t="s">
        <v>268</v>
      </c>
      <c r="D51" s="123">
        <v>5.07</v>
      </c>
      <c r="E51" s="123">
        <v>5.07</v>
      </c>
      <c r="F51" s="123">
        <v>5.07</v>
      </c>
      <c r="G51" s="123">
        <v>5.07</v>
      </c>
      <c r="H51" s="123">
        <v>5.07</v>
      </c>
      <c r="I51" s="123">
        <v>4.66</v>
      </c>
      <c r="J51" s="123">
        <v>4.75</v>
      </c>
      <c r="K51" s="123">
        <f>K46+K47</f>
        <v>5.34</v>
      </c>
      <c r="L51" s="123">
        <f>L46+L47</f>
        <v>5.34</v>
      </c>
      <c r="M51" s="123">
        <f>M46+M47</f>
        <v>5.34</v>
      </c>
      <c r="N51" s="119">
        <f>N46+N47+N48</f>
        <v>6.79</v>
      </c>
      <c r="O51" s="119">
        <f>O46+O47+O48</f>
        <v>6.79</v>
      </c>
      <c r="P51" s="112"/>
    </row>
    <row r="52" spans="1:16" ht="15.75" thickBot="1" x14ac:dyDescent="0.3">
      <c r="A52" s="165" t="s">
        <v>239</v>
      </c>
      <c r="B52" s="30" t="s">
        <v>235</v>
      </c>
      <c r="C52" s="61" t="s">
        <v>268</v>
      </c>
      <c r="D52" s="123">
        <v>0</v>
      </c>
      <c r="E52" s="123">
        <v>0</v>
      </c>
      <c r="F52" s="123">
        <v>0</v>
      </c>
      <c r="G52" s="123">
        <v>0</v>
      </c>
      <c r="H52" s="123">
        <v>0</v>
      </c>
      <c r="I52" s="123">
        <v>0</v>
      </c>
      <c r="J52" s="123">
        <v>0</v>
      </c>
      <c r="K52" s="123">
        <v>0</v>
      </c>
      <c r="L52" s="123">
        <v>0</v>
      </c>
      <c r="M52" s="114">
        <v>0</v>
      </c>
      <c r="N52" s="114">
        <v>0</v>
      </c>
      <c r="O52" s="114">
        <v>0</v>
      </c>
      <c r="P52" s="112"/>
    </row>
    <row r="53" spans="1:16" ht="15.75" thickBot="1" x14ac:dyDescent="0.3">
      <c r="A53" s="166"/>
      <c r="B53" s="30" t="s">
        <v>232</v>
      </c>
      <c r="C53" s="53" t="s">
        <v>268</v>
      </c>
      <c r="D53" s="123">
        <v>0.19600000000000001</v>
      </c>
      <c r="E53" s="123">
        <v>0.19600000000000001</v>
      </c>
      <c r="F53" s="123">
        <v>0.19600000000000001</v>
      </c>
      <c r="G53" s="123">
        <v>0.19600000000000001</v>
      </c>
      <c r="H53" s="123">
        <v>0.19600000000000001</v>
      </c>
      <c r="I53" s="123">
        <v>0.44</v>
      </c>
      <c r="J53" s="123">
        <v>0.44</v>
      </c>
      <c r="K53" s="123">
        <v>0</v>
      </c>
      <c r="L53" s="123">
        <v>0</v>
      </c>
      <c r="M53" s="114">
        <v>0</v>
      </c>
      <c r="N53" s="114">
        <v>0</v>
      </c>
      <c r="O53" s="114">
        <v>0</v>
      </c>
      <c r="P53" s="112"/>
    </row>
    <row r="54" spans="1:16" ht="15.75" thickBot="1" x14ac:dyDescent="0.3">
      <c r="A54" s="166"/>
      <c r="B54" s="30" t="s">
        <v>233</v>
      </c>
      <c r="C54" s="53" t="s">
        <v>268</v>
      </c>
      <c r="D54" s="123">
        <v>0</v>
      </c>
      <c r="E54" s="123">
        <v>0</v>
      </c>
      <c r="F54" s="123">
        <v>0</v>
      </c>
      <c r="G54" s="123">
        <v>0</v>
      </c>
      <c r="H54" s="123">
        <v>0</v>
      </c>
      <c r="I54" s="123">
        <v>0</v>
      </c>
      <c r="J54" s="123">
        <v>0</v>
      </c>
      <c r="K54" s="123">
        <v>0</v>
      </c>
      <c r="L54" s="123">
        <v>0</v>
      </c>
      <c r="M54" s="114">
        <v>0</v>
      </c>
      <c r="N54" s="119">
        <v>7.0000000000000007E-2</v>
      </c>
      <c r="O54" s="119">
        <v>7.0000000000000007E-2</v>
      </c>
      <c r="P54" s="112"/>
    </row>
    <row r="55" spans="1:16" ht="15.75" thickBot="1" x14ac:dyDescent="0.3">
      <c r="A55" s="166"/>
      <c r="B55" s="30" t="s">
        <v>234</v>
      </c>
      <c r="C55" s="53" t="s">
        <v>268</v>
      </c>
      <c r="D55" s="123">
        <v>1.2999999999999999E-3</v>
      </c>
      <c r="E55" s="123">
        <v>1.2999999999999999E-3</v>
      </c>
      <c r="F55" s="123">
        <v>1.2999999999999999E-3</v>
      </c>
      <c r="G55" s="123">
        <v>1.2999999999999999E-3</v>
      </c>
      <c r="H55" s="123">
        <v>1.2999999999999999E-3</v>
      </c>
      <c r="I55" s="123">
        <v>1.2999999999999999E-3</v>
      </c>
      <c r="J55" s="123">
        <v>1.2999999999999999E-3</v>
      </c>
      <c r="K55" s="123">
        <v>0.36</v>
      </c>
      <c r="L55" s="123">
        <v>0.36</v>
      </c>
      <c r="M55" s="123">
        <v>0.36</v>
      </c>
      <c r="N55" s="119">
        <v>0.36</v>
      </c>
      <c r="O55" s="119">
        <v>0.36</v>
      </c>
      <c r="P55" s="112"/>
    </row>
    <row r="56" spans="1:16" ht="15.75" thickBot="1" x14ac:dyDescent="0.3">
      <c r="A56" s="166"/>
      <c r="B56" s="30" t="s">
        <v>246</v>
      </c>
      <c r="C56" s="53" t="s">
        <v>268</v>
      </c>
      <c r="D56" s="123">
        <v>0</v>
      </c>
      <c r="E56" s="123">
        <v>0</v>
      </c>
      <c r="F56" s="123">
        <v>0</v>
      </c>
      <c r="G56" s="123">
        <v>0</v>
      </c>
      <c r="H56" s="123">
        <v>0</v>
      </c>
      <c r="I56" s="123"/>
      <c r="J56" s="123"/>
      <c r="K56" s="123">
        <v>0</v>
      </c>
      <c r="L56" s="123">
        <v>0</v>
      </c>
      <c r="M56" s="114">
        <v>0</v>
      </c>
      <c r="N56" s="114">
        <v>0</v>
      </c>
      <c r="O56" s="114">
        <v>0</v>
      </c>
      <c r="P56" s="112"/>
    </row>
    <row r="57" spans="1:16" ht="26.25" thickBot="1" x14ac:dyDescent="0.3">
      <c r="A57" s="200"/>
      <c r="B57" s="32" t="s">
        <v>119</v>
      </c>
      <c r="C57" s="53" t="s">
        <v>268</v>
      </c>
      <c r="D57" s="123">
        <v>0.2</v>
      </c>
      <c r="E57" s="123">
        <v>0.2</v>
      </c>
      <c r="F57" s="123">
        <v>0.2</v>
      </c>
      <c r="G57" s="123">
        <v>0.2</v>
      </c>
      <c r="H57" s="123">
        <v>0.2</v>
      </c>
      <c r="I57" s="123">
        <v>0.44</v>
      </c>
      <c r="J57" s="123">
        <v>0.44</v>
      </c>
      <c r="K57" s="123">
        <f>K55</f>
        <v>0.36</v>
      </c>
      <c r="L57" s="123">
        <f>L55</f>
        <v>0.36</v>
      </c>
      <c r="M57" s="123">
        <f>M55</f>
        <v>0.36</v>
      </c>
      <c r="N57" s="119">
        <f>N55+N54</f>
        <v>0.43</v>
      </c>
      <c r="O57" s="119">
        <f>O55+O54</f>
        <v>0.43</v>
      </c>
      <c r="P57" s="112"/>
    </row>
    <row r="58" spans="1:16" ht="15.75" thickBot="1" x14ac:dyDescent="0.3">
      <c r="A58" s="191" t="s">
        <v>4</v>
      </c>
      <c r="B58" s="25" t="s">
        <v>235</v>
      </c>
      <c r="C58" s="62" t="s">
        <v>268</v>
      </c>
      <c r="D58" s="123">
        <v>0</v>
      </c>
      <c r="E58" s="123">
        <v>0</v>
      </c>
      <c r="F58" s="123">
        <v>0</v>
      </c>
      <c r="G58" s="123">
        <v>0</v>
      </c>
      <c r="H58" s="123">
        <v>0</v>
      </c>
      <c r="I58" s="123">
        <v>0</v>
      </c>
      <c r="J58" s="123">
        <v>0</v>
      </c>
      <c r="K58" s="123">
        <v>0</v>
      </c>
      <c r="L58" s="123">
        <v>0</v>
      </c>
      <c r="M58" s="123">
        <v>0</v>
      </c>
      <c r="N58" s="123">
        <v>0</v>
      </c>
      <c r="O58" s="123">
        <v>0</v>
      </c>
      <c r="P58" s="112"/>
    </row>
    <row r="59" spans="1:16" ht="15.75" thickBot="1" x14ac:dyDescent="0.3">
      <c r="A59" s="192"/>
      <c r="B59" s="25" t="s">
        <v>232</v>
      </c>
      <c r="C59" s="52" t="s">
        <v>268</v>
      </c>
      <c r="D59" s="123">
        <v>0.47</v>
      </c>
      <c r="E59" s="123">
        <v>0.47</v>
      </c>
      <c r="F59" s="123">
        <v>0.47</v>
      </c>
      <c r="G59" s="123">
        <v>0.47</v>
      </c>
      <c r="H59" s="123">
        <v>0.47</v>
      </c>
      <c r="I59" s="123">
        <v>0.47</v>
      </c>
      <c r="J59" s="123">
        <v>0.47</v>
      </c>
      <c r="K59" s="123">
        <v>0</v>
      </c>
      <c r="L59" s="123">
        <v>0</v>
      </c>
      <c r="M59" s="123">
        <v>0</v>
      </c>
      <c r="N59" s="123">
        <v>0</v>
      </c>
      <c r="O59" s="123">
        <v>0</v>
      </c>
      <c r="P59" s="112"/>
    </row>
    <row r="60" spans="1:16" ht="15.75" thickBot="1" x14ac:dyDescent="0.3">
      <c r="A60" s="192"/>
      <c r="B60" s="25" t="s">
        <v>233</v>
      </c>
      <c r="C60" s="52" t="s">
        <v>268</v>
      </c>
      <c r="D60" s="123">
        <v>0</v>
      </c>
      <c r="E60" s="123">
        <v>0</v>
      </c>
      <c r="F60" s="123">
        <v>0</v>
      </c>
      <c r="G60" s="123">
        <v>0</v>
      </c>
      <c r="H60" s="123">
        <v>0</v>
      </c>
      <c r="I60" s="123">
        <v>0</v>
      </c>
      <c r="J60" s="123">
        <v>0</v>
      </c>
      <c r="K60" s="123">
        <v>0</v>
      </c>
      <c r="L60" s="123">
        <v>0</v>
      </c>
      <c r="M60" s="123">
        <v>0</v>
      </c>
      <c r="N60" s="123">
        <v>0</v>
      </c>
      <c r="O60" s="123">
        <v>0</v>
      </c>
      <c r="P60" s="112"/>
    </row>
    <row r="61" spans="1:16" ht="15.75" thickBot="1" x14ac:dyDescent="0.3">
      <c r="A61" s="192"/>
      <c r="B61" s="25" t="s">
        <v>234</v>
      </c>
      <c r="C61" s="52" t="s">
        <v>268</v>
      </c>
      <c r="D61" s="123">
        <v>0</v>
      </c>
      <c r="E61" s="123">
        <v>0</v>
      </c>
      <c r="F61" s="123">
        <v>0</v>
      </c>
      <c r="G61" s="123">
        <v>0</v>
      </c>
      <c r="H61" s="123">
        <v>0</v>
      </c>
      <c r="I61" s="123">
        <v>0</v>
      </c>
      <c r="J61" s="123">
        <v>0</v>
      </c>
      <c r="K61" s="123">
        <v>0</v>
      </c>
      <c r="L61" s="123">
        <v>0</v>
      </c>
      <c r="M61" s="123">
        <v>0</v>
      </c>
      <c r="N61" s="123">
        <v>0</v>
      </c>
      <c r="O61" s="123">
        <v>0</v>
      </c>
      <c r="P61" s="112"/>
    </row>
    <row r="62" spans="1:16" ht="15.75" thickBot="1" x14ac:dyDescent="0.3">
      <c r="A62" s="192"/>
      <c r="B62" s="25" t="s">
        <v>236</v>
      </c>
      <c r="C62" s="52" t="s">
        <v>268</v>
      </c>
      <c r="D62" s="123">
        <v>0</v>
      </c>
      <c r="E62" s="123">
        <v>0</v>
      </c>
      <c r="F62" s="123">
        <v>0</v>
      </c>
      <c r="G62" s="123">
        <v>0</v>
      </c>
      <c r="H62" s="123">
        <v>0</v>
      </c>
      <c r="I62" s="123">
        <v>0</v>
      </c>
      <c r="J62" s="123">
        <v>0</v>
      </c>
      <c r="K62" s="123">
        <v>0</v>
      </c>
      <c r="L62" s="123">
        <v>0</v>
      </c>
      <c r="M62" s="123">
        <v>0</v>
      </c>
      <c r="N62" s="123">
        <v>0</v>
      </c>
      <c r="O62" s="123">
        <v>0</v>
      </c>
      <c r="P62" s="112"/>
    </row>
    <row r="63" spans="1:16" ht="26.25" thickBot="1" x14ac:dyDescent="0.3">
      <c r="A63" s="196"/>
      <c r="B63" s="31" t="s">
        <v>245</v>
      </c>
      <c r="C63" s="52" t="s">
        <v>268</v>
      </c>
      <c r="D63" s="123">
        <v>0.47</v>
      </c>
      <c r="E63" s="123">
        <v>0.47</v>
      </c>
      <c r="F63" s="123">
        <v>0.47</v>
      </c>
      <c r="G63" s="123">
        <v>0.47</v>
      </c>
      <c r="H63" s="123">
        <v>0.47</v>
      </c>
      <c r="I63" s="123">
        <v>0.47</v>
      </c>
      <c r="J63" s="123">
        <v>0.47</v>
      </c>
      <c r="K63" s="123">
        <v>0</v>
      </c>
      <c r="L63" s="123">
        <v>0</v>
      </c>
      <c r="M63" s="123">
        <v>0</v>
      </c>
      <c r="N63" s="123">
        <v>0</v>
      </c>
      <c r="O63" s="123">
        <v>0</v>
      </c>
      <c r="P63" s="112"/>
    </row>
    <row r="64" spans="1:16" ht="15.75" thickBot="1" x14ac:dyDescent="0.3">
      <c r="A64" s="165" t="s">
        <v>2</v>
      </c>
      <c r="B64" s="75" t="s">
        <v>235</v>
      </c>
      <c r="C64" s="61" t="s">
        <v>268</v>
      </c>
      <c r="D64" s="123">
        <f t="shared" ref="D64:O64" si="0">D58+D52+D46+D40</f>
        <v>2.1800000000000002</v>
      </c>
      <c r="E64" s="123">
        <f t="shared" si="0"/>
        <v>2.1800000000000002</v>
      </c>
      <c r="F64" s="123">
        <f t="shared" si="0"/>
        <v>2.1800000000000002</v>
      </c>
      <c r="G64" s="123">
        <f t="shared" si="0"/>
        <v>2.1800000000000002</v>
      </c>
      <c r="H64" s="123">
        <f t="shared" si="0"/>
        <v>2.1800000000000002</v>
      </c>
      <c r="I64" s="123">
        <f t="shared" si="0"/>
        <v>1.7</v>
      </c>
      <c r="J64" s="123">
        <f t="shared" si="0"/>
        <v>1.79</v>
      </c>
      <c r="K64" s="123">
        <f t="shared" si="0"/>
        <v>1.46</v>
      </c>
      <c r="L64" s="123">
        <f t="shared" si="0"/>
        <v>1.46</v>
      </c>
      <c r="M64" s="127">
        <f t="shared" si="0"/>
        <v>1.46</v>
      </c>
      <c r="N64" s="123">
        <f t="shared" si="0"/>
        <v>1.71</v>
      </c>
      <c r="O64" s="123">
        <f t="shared" si="0"/>
        <v>1.71</v>
      </c>
      <c r="P64" s="112"/>
    </row>
    <row r="65" spans="1:16" ht="15.75" thickBot="1" x14ac:dyDescent="0.3">
      <c r="A65" s="166"/>
      <c r="B65" s="75" t="s">
        <v>232</v>
      </c>
      <c r="C65" s="53" t="s">
        <v>268</v>
      </c>
      <c r="D65" s="123">
        <f t="shared" ref="D65:O65" si="1">D59+D53+D47+D41</f>
        <v>5.63</v>
      </c>
      <c r="E65" s="123">
        <f t="shared" si="1"/>
        <v>5.63</v>
      </c>
      <c r="F65" s="123">
        <f t="shared" si="1"/>
        <v>5.63</v>
      </c>
      <c r="G65" s="123">
        <f t="shared" si="1"/>
        <v>5.63</v>
      </c>
      <c r="H65" s="123">
        <f t="shared" si="1"/>
        <v>5.63</v>
      </c>
      <c r="I65" s="123">
        <f t="shared" si="1"/>
        <v>6.3900000000000006</v>
      </c>
      <c r="J65" s="123">
        <f t="shared" si="1"/>
        <v>6.3900000000000006</v>
      </c>
      <c r="K65" s="123">
        <f t="shared" si="1"/>
        <v>6.7799999999999994</v>
      </c>
      <c r="L65" s="123">
        <f t="shared" si="1"/>
        <v>6.7799999999999994</v>
      </c>
      <c r="M65" s="127">
        <f t="shared" si="1"/>
        <v>6.7799999999999994</v>
      </c>
      <c r="N65" s="123">
        <f t="shared" si="1"/>
        <v>6.38</v>
      </c>
      <c r="O65" s="123">
        <f t="shared" si="1"/>
        <v>6.38</v>
      </c>
      <c r="P65" s="112"/>
    </row>
    <row r="66" spans="1:16" ht="16.5" customHeight="1" thickBot="1" x14ac:dyDescent="0.3">
      <c r="A66" s="187"/>
      <c r="B66" s="75" t="s">
        <v>233</v>
      </c>
      <c r="C66" s="53" t="s">
        <v>268</v>
      </c>
      <c r="D66" s="123">
        <f t="shared" ref="D66:I68" si="2">D60+D54+D48+D42</f>
        <v>0</v>
      </c>
      <c r="E66" s="123">
        <f t="shared" si="2"/>
        <v>0</v>
      </c>
      <c r="F66" s="123">
        <f t="shared" si="2"/>
        <v>0</v>
      </c>
      <c r="G66" s="123">
        <f t="shared" si="2"/>
        <v>0</v>
      </c>
      <c r="H66" s="123">
        <f t="shared" si="2"/>
        <v>0</v>
      </c>
      <c r="I66" s="123">
        <f t="shared" si="2"/>
        <v>0</v>
      </c>
      <c r="J66" s="123">
        <f t="shared" ref="J66:K68" si="3">J60+J54+J48+J42</f>
        <v>0</v>
      </c>
      <c r="K66" s="123">
        <f t="shared" si="3"/>
        <v>0</v>
      </c>
      <c r="L66" s="123">
        <f t="shared" ref="F66:O69" si="4">L60+L54+L48+L42</f>
        <v>0</v>
      </c>
      <c r="M66" s="127">
        <f>M60+M54+M48+M42</f>
        <v>0</v>
      </c>
      <c r="N66" s="123">
        <f t="shared" si="4"/>
        <v>1.52</v>
      </c>
      <c r="O66" s="123">
        <f t="shared" si="4"/>
        <v>1.52</v>
      </c>
      <c r="P66" s="112"/>
    </row>
    <row r="67" spans="1:16" ht="15.75" thickBot="1" x14ac:dyDescent="0.3">
      <c r="A67" s="166"/>
      <c r="B67" s="75" t="s">
        <v>234</v>
      </c>
      <c r="C67" s="53" t="s">
        <v>268</v>
      </c>
      <c r="D67" s="123">
        <f t="shared" si="2"/>
        <v>1.2999999999999999E-3</v>
      </c>
      <c r="E67" s="123">
        <f t="shared" si="2"/>
        <v>1.2999999999999999E-3</v>
      </c>
      <c r="F67" s="123">
        <f t="shared" si="2"/>
        <v>1.2999999999999999E-3</v>
      </c>
      <c r="G67" s="123">
        <f t="shared" si="2"/>
        <v>1.2999999999999999E-3</v>
      </c>
      <c r="H67" s="123">
        <f t="shared" si="2"/>
        <v>1.2999999999999999E-3</v>
      </c>
      <c r="I67" s="123">
        <f t="shared" si="2"/>
        <v>1.2999999999999999E-3</v>
      </c>
      <c r="J67" s="123">
        <f t="shared" si="3"/>
        <v>1.2999999999999999E-3</v>
      </c>
      <c r="K67" s="123">
        <f t="shared" si="3"/>
        <v>0.57999999999999996</v>
      </c>
      <c r="L67" s="123">
        <f t="shared" si="4"/>
        <v>0.57999999999999996</v>
      </c>
      <c r="M67" s="127">
        <f>M61+M55+M49+M43</f>
        <v>0.57999999999999996</v>
      </c>
      <c r="N67" s="123">
        <f t="shared" si="4"/>
        <v>0.57999999999999996</v>
      </c>
      <c r="O67" s="123">
        <f t="shared" si="4"/>
        <v>0.57999999999999996</v>
      </c>
      <c r="P67" s="112"/>
    </row>
    <row r="68" spans="1:16" ht="15.75" thickBot="1" x14ac:dyDescent="0.3">
      <c r="A68" s="166"/>
      <c r="B68" s="75" t="s">
        <v>246</v>
      </c>
      <c r="C68" s="53" t="s">
        <v>268</v>
      </c>
      <c r="D68" s="123">
        <f t="shared" si="2"/>
        <v>0</v>
      </c>
      <c r="E68" s="123">
        <f t="shared" si="2"/>
        <v>0</v>
      </c>
      <c r="F68" s="123">
        <f t="shared" si="2"/>
        <v>0</v>
      </c>
      <c r="G68" s="123">
        <f t="shared" si="2"/>
        <v>0</v>
      </c>
      <c r="H68" s="123">
        <f t="shared" si="2"/>
        <v>0</v>
      </c>
      <c r="I68" s="123">
        <f t="shared" si="2"/>
        <v>0</v>
      </c>
      <c r="J68" s="123">
        <f t="shared" si="3"/>
        <v>0</v>
      </c>
      <c r="K68" s="123">
        <f t="shared" si="3"/>
        <v>0</v>
      </c>
      <c r="L68" s="123">
        <f t="shared" si="4"/>
        <v>0</v>
      </c>
      <c r="M68" s="123">
        <f t="shared" si="4"/>
        <v>0</v>
      </c>
      <c r="N68" s="123">
        <f t="shared" si="4"/>
        <v>0</v>
      </c>
      <c r="O68" s="123">
        <f t="shared" si="4"/>
        <v>0</v>
      </c>
      <c r="P68" s="112"/>
    </row>
    <row r="69" spans="1:16" ht="15.75" thickBot="1" x14ac:dyDescent="0.3">
      <c r="A69" s="167"/>
      <c r="B69" s="76" t="s">
        <v>244</v>
      </c>
      <c r="C69" s="53" t="s">
        <v>268</v>
      </c>
      <c r="D69" s="123">
        <f>D63+D57+D51+D45</f>
        <v>7.8140000000000001</v>
      </c>
      <c r="E69" s="123">
        <f>E63+E57+E51+E45</f>
        <v>7.8140000000000001</v>
      </c>
      <c r="F69" s="123">
        <f t="shared" si="4"/>
        <v>7.8140000000000001</v>
      </c>
      <c r="G69" s="123">
        <f t="shared" si="4"/>
        <v>7.8140000000000001</v>
      </c>
      <c r="H69" s="123">
        <f t="shared" si="4"/>
        <v>7.8140000000000001</v>
      </c>
      <c r="I69" s="123">
        <f t="shared" si="4"/>
        <v>8.09</v>
      </c>
      <c r="J69" s="123">
        <f t="shared" si="4"/>
        <v>9.4499999999999993</v>
      </c>
      <c r="K69" s="123">
        <f t="shared" si="4"/>
        <v>8.82</v>
      </c>
      <c r="L69" s="123">
        <f t="shared" si="4"/>
        <v>8.82</v>
      </c>
      <c r="M69" s="123">
        <f t="shared" si="4"/>
        <v>8.82</v>
      </c>
      <c r="N69" s="123">
        <f t="shared" si="4"/>
        <v>10.19</v>
      </c>
      <c r="O69" s="127">
        <f>O63+O57+O51+O45</f>
        <v>10.19</v>
      </c>
      <c r="P69" s="112"/>
    </row>
    <row r="70" spans="1:16" ht="26.25" thickBot="1" x14ac:dyDescent="0.3">
      <c r="A70" s="191" t="s">
        <v>95</v>
      </c>
      <c r="B70" s="147" t="s">
        <v>449</v>
      </c>
      <c r="C70" s="145" t="s">
        <v>261</v>
      </c>
      <c r="D70" s="130">
        <v>1</v>
      </c>
      <c r="E70" s="130">
        <v>1</v>
      </c>
      <c r="F70" s="130">
        <v>1</v>
      </c>
      <c r="G70" s="130">
        <v>1</v>
      </c>
      <c r="H70" s="130">
        <v>1</v>
      </c>
      <c r="I70" s="130">
        <v>1</v>
      </c>
      <c r="J70" s="130">
        <v>1</v>
      </c>
      <c r="K70" s="130">
        <v>1</v>
      </c>
      <c r="L70" s="130">
        <v>1</v>
      </c>
      <c r="M70" s="130">
        <v>1</v>
      </c>
      <c r="N70" s="130">
        <v>1</v>
      </c>
      <c r="O70" s="130">
        <v>1</v>
      </c>
      <c r="P70" s="142"/>
    </row>
    <row r="71" spans="1:16" ht="15.75" thickBot="1" x14ac:dyDescent="0.3">
      <c r="A71" s="192"/>
      <c r="B71" s="147" t="s">
        <v>453</v>
      </c>
      <c r="C71" s="145" t="s">
        <v>450</v>
      </c>
      <c r="D71" s="130">
        <v>0.65</v>
      </c>
      <c r="E71" s="130">
        <v>1.41</v>
      </c>
      <c r="F71" s="130">
        <v>0.65</v>
      </c>
      <c r="G71" s="130">
        <v>0.65</v>
      </c>
      <c r="H71" s="130">
        <v>0.65</v>
      </c>
      <c r="I71" s="130">
        <v>0.65</v>
      </c>
      <c r="J71" s="130">
        <v>0.65</v>
      </c>
      <c r="K71" s="130">
        <v>1.5</v>
      </c>
      <c r="L71" s="130">
        <v>1.5</v>
      </c>
      <c r="M71" s="130">
        <v>1.5</v>
      </c>
      <c r="N71" s="130">
        <v>1.5</v>
      </c>
      <c r="O71" s="130">
        <v>1.27</v>
      </c>
      <c r="P71" s="142"/>
    </row>
    <row r="72" spans="1:16" ht="15.75" customHeight="1" thickBot="1" x14ac:dyDescent="0.3">
      <c r="A72" s="192"/>
      <c r="B72" s="80" t="s">
        <v>93</v>
      </c>
      <c r="C72" s="143" t="s">
        <v>261</v>
      </c>
      <c r="D72" s="123">
        <v>0</v>
      </c>
      <c r="E72" s="123">
        <v>0</v>
      </c>
      <c r="F72" s="123">
        <v>0</v>
      </c>
      <c r="G72" s="123">
        <v>0</v>
      </c>
      <c r="H72" s="123">
        <v>0</v>
      </c>
      <c r="I72" s="123">
        <v>0</v>
      </c>
      <c r="J72" s="123">
        <v>0</v>
      </c>
      <c r="K72" s="123">
        <v>0</v>
      </c>
      <c r="L72" s="123">
        <v>0</v>
      </c>
      <c r="M72" s="123">
        <v>0</v>
      </c>
      <c r="N72" s="123">
        <v>0</v>
      </c>
      <c r="O72" s="123">
        <v>0</v>
      </c>
      <c r="P72" s="141"/>
    </row>
    <row r="73" spans="1:16" ht="26.25" customHeight="1" thickBot="1" x14ac:dyDescent="0.3">
      <c r="A73" s="192"/>
      <c r="B73" s="80" t="s">
        <v>94</v>
      </c>
      <c r="C73" s="143" t="s">
        <v>261</v>
      </c>
      <c r="D73" s="123">
        <v>0</v>
      </c>
      <c r="E73" s="123">
        <v>0</v>
      </c>
      <c r="F73" s="123">
        <v>0</v>
      </c>
      <c r="G73" s="123">
        <v>0</v>
      </c>
      <c r="H73" s="123">
        <v>0</v>
      </c>
      <c r="I73" s="123">
        <v>0</v>
      </c>
      <c r="J73" s="123">
        <v>0</v>
      </c>
      <c r="K73" s="123">
        <v>0</v>
      </c>
      <c r="L73" s="123">
        <v>0</v>
      </c>
      <c r="M73" s="123">
        <v>0</v>
      </c>
      <c r="N73" s="123">
        <v>0</v>
      </c>
      <c r="O73" s="123">
        <v>0</v>
      </c>
      <c r="P73" s="141"/>
    </row>
    <row r="74" spans="1:16" ht="26.25" thickBot="1" x14ac:dyDescent="0.3">
      <c r="A74" s="192"/>
      <c r="B74" s="144" t="s">
        <v>451</v>
      </c>
      <c r="C74" s="145" t="s">
        <v>261</v>
      </c>
      <c r="D74" s="130">
        <v>17</v>
      </c>
      <c r="E74" s="130">
        <v>17</v>
      </c>
      <c r="F74" s="130">
        <v>17</v>
      </c>
      <c r="G74" s="130">
        <v>17</v>
      </c>
      <c r="H74" s="130">
        <v>17</v>
      </c>
      <c r="I74" s="130">
        <v>17</v>
      </c>
      <c r="J74" s="130">
        <v>17</v>
      </c>
      <c r="K74" s="130">
        <v>17</v>
      </c>
      <c r="L74" s="130">
        <v>29</v>
      </c>
      <c r="M74" s="130">
        <v>29</v>
      </c>
      <c r="N74" s="130">
        <v>29</v>
      </c>
      <c r="O74" s="130">
        <v>29</v>
      </c>
      <c r="P74" s="140"/>
    </row>
    <row r="75" spans="1:16" ht="26.25" thickBot="1" x14ac:dyDescent="0.3">
      <c r="A75" s="193"/>
      <c r="B75" s="144" t="s">
        <v>452</v>
      </c>
      <c r="C75" s="145" t="s">
        <v>269</v>
      </c>
      <c r="D75" s="130"/>
      <c r="E75" s="130"/>
      <c r="F75" s="148">
        <v>0</v>
      </c>
      <c r="G75" s="148">
        <v>0</v>
      </c>
      <c r="H75" s="148">
        <v>0</v>
      </c>
      <c r="I75" s="148">
        <v>4.5616112795841997E-3</v>
      </c>
      <c r="J75" s="148">
        <v>4.7993411719568233E-3</v>
      </c>
      <c r="K75" s="148">
        <v>3.4829948762552805E-2</v>
      </c>
      <c r="L75" s="148">
        <v>5.0351524549106179E-2</v>
      </c>
      <c r="M75" s="148">
        <v>5.0351524549106179E-2</v>
      </c>
      <c r="N75" s="146"/>
      <c r="O75" s="146"/>
      <c r="P75" s="140"/>
    </row>
    <row r="76" spans="1:16" ht="25.5" customHeight="1" thickBot="1" x14ac:dyDescent="0.3">
      <c r="A76" s="26"/>
      <c r="B76" s="27"/>
      <c r="C76" s="28"/>
      <c r="D76" s="29"/>
      <c r="E76" s="29"/>
      <c r="F76" s="29"/>
      <c r="G76" s="29"/>
      <c r="H76" s="29"/>
      <c r="I76" s="29"/>
      <c r="J76" s="79"/>
      <c r="K76" s="79"/>
      <c r="L76" s="79"/>
      <c r="M76" s="79"/>
      <c r="N76" s="79"/>
      <c r="O76" s="79"/>
      <c r="P76" s="113"/>
    </row>
    <row r="77" spans="1:16" ht="26.25" customHeight="1" thickBot="1" x14ac:dyDescent="0.3">
      <c r="A77" s="188" t="s">
        <v>0</v>
      </c>
      <c r="B77" s="42" t="s">
        <v>201</v>
      </c>
      <c r="C77" s="63" t="s">
        <v>268</v>
      </c>
      <c r="D77" s="122"/>
      <c r="E77" s="122"/>
      <c r="F77" s="122"/>
      <c r="G77" s="123"/>
      <c r="H77" s="123"/>
      <c r="I77" s="123"/>
      <c r="J77" s="124"/>
      <c r="K77" s="122"/>
      <c r="L77" s="122"/>
      <c r="M77" s="119"/>
      <c r="N77" s="119"/>
      <c r="O77" s="119"/>
      <c r="P77" s="112"/>
    </row>
    <row r="78" spans="1:16" ht="26.25" thickBot="1" x14ac:dyDescent="0.3">
      <c r="A78" s="189"/>
      <c r="B78" s="42" t="s">
        <v>202</v>
      </c>
      <c r="C78" s="63" t="s">
        <v>268</v>
      </c>
      <c r="D78" s="122"/>
      <c r="E78" s="122"/>
      <c r="F78" s="122"/>
      <c r="G78" s="123"/>
      <c r="H78" s="123"/>
      <c r="I78" s="123"/>
      <c r="J78" s="124"/>
      <c r="K78" s="122"/>
      <c r="L78" s="122"/>
      <c r="M78" s="119"/>
      <c r="N78" s="119"/>
      <c r="O78" s="119"/>
      <c r="P78" s="112"/>
    </row>
    <row r="79" spans="1:16" ht="26.25" thickBot="1" x14ac:dyDescent="0.3">
      <c r="A79" s="189"/>
      <c r="B79" s="42" t="s">
        <v>203</v>
      </c>
      <c r="C79" s="63" t="s">
        <v>268</v>
      </c>
      <c r="D79" s="122"/>
      <c r="E79" s="122"/>
      <c r="F79" s="122"/>
      <c r="G79" s="122"/>
      <c r="H79" s="122"/>
      <c r="I79" s="122"/>
      <c r="J79" s="122"/>
      <c r="K79" s="122"/>
      <c r="L79" s="122"/>
      <c r="M79" s="119"/>
      <c r="N79" s="119"/>
      <c r="O79" s="119"/>
      <c r="P79" s="112"/>
    </row>
    <row r="80" spans="1:16" ht="26.25" thickBot="1" x14ac:dyDescent="0.3">
      <c r="A80" s="189"/>
      <c r="B80" s="42" t="s">
        <v>204</v>
      </c>
      <c r="C80" s="63" t="s">
        <v>268</v>
      </c>
      <c r="D80" s="122"/>
      <c r="E80" s="122"/>
      <c r="F80" s="122"/>
      <c r="G80" s="122"/>
      <c r="H80" s="122"/>
      <c r="I80" s="122"/>
      <c r="J80" s="122"/>
      <c r="K80" s="122"/>
      <c r="L80" s="122"/>
      <c r="M80" s="119"/>
      <c r="N80" s="119"/>
      <c r="O80" s="119"/>
      <c r="P80" s="112"/>
    </row>
    <row r="81" spans="1:16" ht="26.25" thickBot="1" x14ac:dyDescent="0.3">
      <c r="A81" s="189"/>
      <c r="B81" s="42" t="s">
        <v>205</v>
      </c>
      <c r="C81" s="63" t="s">
        <v>268</v>
      </c>
      <c r="D81" s="122"/>
      <c r="E81" s="122"/>
      <c r="F81" s="122"/>
      <c r="G81" s="122"/>
      <c r="H81" s="122"/>
      <c r="I81" s="122"/>
      <c r="J81" s="122"/>
      <c r="K81" s="122"/>
      <c r="L81" s="122"/>
      <c r="M81" s="119"/>
      <c r="N81" s="119"/>
      <c r="O81" s="119"/>
      <c r="P81" s="112"/>
    </row>
    <row r="82" spans="1:16" ht="26.25" thickBot="1" x14ac:dyDescent="0.3">
      <c r="A82" s="189"/>
      <c r="B82" s="42" t="s">
        <v>206</v>
      </c>
      <c r="C82" s="63" t="s">
        <v>268</v>
      </c>
      <c r="D82" s="122"/>
      <c r="E82" s="122"/>
      <c r="F82" s="122"/>
      <c r="G82" s="122"/>
      <c r="H82" s="122"/>
      <c r="I82" s="122"/>
      <c r="J82" s="122"/>
      <c r="K82" s="122"/>
      <c r="L82" s="122"/>
      <c r="M82" s="119"/>
      <c r="N82" s="119"/>
      <c r="O82" s="119"/>
      <c r="P82" s="112"/>
    </row>
    <row r="83" spans="1:16" ht="26.25" thickBot="1" x14ac:dyDescent="0.3">
      <c r="A83" s="189"/>
      <c r="B83" s="42" t="s">
        <v>207</v>
      </c>
      <c r="C83" s="63" t="s">
        <v>268</v>
      </c>
      <c r="D83" s="122"/>
      <c r="E83" s="122"/>
      <c r="F83" s="122"/>
      <c r="G83" s="122"/>
      <c r="H83" s="122"/>
      <c r="I83" s="122"/>
      <c r="J83" s="122"/>
      <c r="K83" s="122"/>
      <c r="L83" s="122"/>
      <c r="M83" s="119"/>
      <c r="N83" s="119"/>
      <c r="O83" s="119"/>
      <c r="P83" s="112"/>
    </row>
    <row r="84" spans="1:16" ht="31.5" customHeight="1" thickBot="1" x14ac:dyDescent="0.3">
      <c r="A84" s="188" t="s">
        <v>1</v>
      </c>
      <c r="B84" s="42" t="s">
        <v>208</v>
      </c>
      <c r="C84" s="63" t="s">
        <v>268</v>
      </c>
      <c r="D84" s="122"/>
      <c r="E84" s="122"/>
      <c r="F84" s="122"/>
      <c r="G84" s="122"/>
      <c r="H84" s="122"/>
      <c r="I84" s="122"/>
      <c r="J84" s="122"/>
      <c r="K84" s="122"/>
      <c r="L84" s="122"/>
      <c r="M84" s="119"/>
      <c r="N84" s="119"/>
      <c r="O84" s="119"/>
      <c r="P84" s="112"/>
    </row>
    <row r="85" spans="1:16" ht="39" thickBot="1" x14ac:dyDescent="0.3">
      <c r="A85" s="189"/>
      <c r="B85" s="42" t="s">
        <v>209</v>
      </c>
      <c r="C85" s="63" t="s">
        <v>268</v>
      </c>
      <c r="D85" s="122"/>
      <c r="E85" s="122"/>
      <c r="F85" s="122"/>
      <c r="G85" s="122"/>
      <c r="H85" s="122"/>
      <c r="I85" s="122"/>
      <c r="J85" s="122"/>
      <c r="K85" s="122"/>
      <c r="L85" s="122"/>
      <c r="M85" s="119"/>
      <c r="N85" s="119"/>
      <c r="O85" s="119"/>
      <c r="P85" s="112"/>
    </row>
    <row r="86" spans="1:16" ht="39" thickBot="1" x14ac:dyDescent="0.3">
      <c r="A86" s="189"/>
      <c r="B86" s="42" t="s">
        <v>210</v>
      </c>
      <c r="C86" s="63" t="s">
        <v>268</v>
      </c>
      <c r="D86" s="122"/>
      <c r="E86" s="122"/>
      <c r="F86" s="122"/>
      <c r="G86" s="122"/>
      <c r="H86" s="122"/>
      <c r="I86" s="122"/>
      <c r="J86" s="122"/>
      <c r="K86" s="122"/>
      <c r="L86" s="122"/>
      <c r="M86" s="119"/>
      <c r="N86" s="119"/>
      <c r="O86" s="119"/>
      <c r="P86" s="112"/>
    </row>
    <row r="87" spans="1:16" ht="15.75" thickBot="1" x14ac:dyDescent="0.3">
      <c r="A87" s="190"/>
      <c r="B87" s="42" t="s">
        <v>211</v>
      </c>
      <c r="C87" s="63" t="s">
        <v>268</v>
      </c>
      <c r="D87" s="122"/>
      <c r="E87" s="122"/>
      <c r="F87" s="122"/>
      <c r="G87" s="122"/>
      <c r="H87" s="122"/>
      <c r="I87" s="122"/>
      <c r="J87" s="122"/>
      <c r="K87" s="122"/>
      <c r="L87" s="122"/>
      <c r="M87" s="119"/>
      <c r="N87" s="119"/>
      <c r="O87" s="119"/>
      <c r="P87" s="112"/>
    </row>
    <row r="88" spans="1:16" ht="15.75" thickBot="1" x14ac:dyDescent="0.3">
      <c r="A88" s="188" t="s">
        <v>212</v>
      </c>
      <c r="B88" s="42" t="s">
        <v>213</v>
      </c>
      <c r="C88" s="63" t="s">
        <v>268</v>
      </c>
      <c r="D88" s="122"/>
      <c r="E88" s="122"/>
      <c r="F88" s="122"/>
      <c r="G88" s="122"/>
      <c r="H88" s="122"/>
      <c r="I88" s="122"/>
      <c r="J88" s="122"/>
      <c r="K88" s="122"/>
      <c r="L88" s="122"/>
      <c r="M88" s="119"/>
      <c r="N88" s="119"/>
      <c r="O88" s="119"/>
      <c r="P88" s="112"/>
    </row>
    <row r="89" spans="1:16" ht="15.75" thickBot="1" x14ac:dyDescent="0.3">
      <c r="A89" s="189"/>
      <c r="B89" s="42" t="s">
        <v>214</v>
      </c>
      <c r="C89" s="63" t="s">
        <v>268</v>
      </c>
      <c r="D89" s="122"/>
      <c r="E89" s="122"/>
      <c r="F89" s="122"/>
      <c r="G89" s="122"/>
      <c r="H89" s="122"/>
      <c r="I89" s="122"/>
      <c r="J89" s="122"/>
      <c r="K89" s="122"/>
      <c r="L89" s="122"/>
      <c r="M89" s="119"/>
      <c r="N89" s="119"/>
      <c r="O89" s="119"/>
      <c r="P89" s="112"/>
    </row>
    <row r="90" spans="1:16" ht="15.75" thickBot="1" x14ac:dyDescent="0.3">
      <c r="A90" s="189"/>
      <c r="B90" s="42" t="s">
        <v>215</v>
      </c>
      <c r="C90" s="63" t="s">
        <v>268</v>
      </c>
      <c r="D90" s="122"/>
      <c r="E90" s="122"/>
      <c r="F90" s="122"/>
      <c r="G90" s="122"/>
      <c r="H90" s="122"/>
      <c r="I90" s="122"/>
      <c r="J90" s="122"/>
      <c r="K90" s="122"/>
      <c r="L90" s="122"/>
      <c r="M90" s="119"/>
      <c r="N90" s="119"/>
      <c r="O90" s="119"/>
      <c r="P90" s="112"/>
    </row>
    <row r="91" spans="1:16" ht="15.75" thickBot="1" x14ac:dyDescent="0.3">
      <c r="A91" s="190"/>
      <c r="B91" s="42" t="s">
        <v>216</v>
      </c>
      <c r="C91" s="63" t="s">
        <v>268</v>
      </c>
      <c r="D91" s="122"/>
      <c r="E91" s="122"/>
      <c r="F91" s="122"/>
      <c r="G91" s="122"/>
      <c r="H91" s="122"/>
      <c r="I91" s="122"/>
      <c r="J91" s="122"/>
      <c r="K91" s="122"/>
      <c r="L91" s="122"/>
      <c r="M91" s="119"/>
      <c r="N91" s="119"/>
      <c r="O91" s="119"/>
      <c r="P91" s="112"/>
    </row>
    <row r="92" spans="1:16" ht="15.75" thickBot="1" x14ac:dyDescent="0.3">
      <c r="A92" s="188" t="s">
        <v>98</v>
      </c>
      <c r="B92" s="42" t="s">
        <v>196</v>
      </c>
      <c r="C92" s="63" t="s">
        <v>268</v>
      </c>
      <c r="D92" s="125">
        <f>D42</f>
        <v>0</v>
      </c>
      <c r="E92" s="125">
        <f t="shared" ref="E92:O92" si="5">E42</f>
        <v>0</v>
      </c>
      <c r="F92" s="125">
        <f t="shared" si="5"/>
        <v>0</v>
      </c>
      <c r="G92" s="125">
        <f t="shared" si="5"/>
        <v>0</v>
      </c>
      <c r="H92" s="125">
        <f t="shared" si="5"/>
        <v>0</v>
      </c>
      <c r="I92" s="125">
        <f t="shared" si="5"/>
        <v>0</v>
      </c>
      <c r="J92" s="125">
        <f t="shared" si="5"/>
        <v>0</v>
      </c>
      <c r="K92" s="125">
        <f t="shared" si="5"/>
        <v>0</v>
      </c>
      <c r="L92" s="125">
        <f t="shared" si="5"/>
        <v>0</v>
      </c>
      <c r="M92" s="125">
        <f t="shared" si="5"/>
        <v>0</v>
      </c>
      <c r="N92" s="125">
        <f t="shared" si="5"/>
        <v>0</v>
      </c>
      <c r="O92" s="125">
        <f t="shared" si="5"/>
        <v>0</v>
      </c>
      <c r="P92" s="112"/>
    </row>
    <row r="93" spans="1:16" ht="28.5" thickBot="1" x14ac:dyDescent="0.3">
      <c r="A93" s="189"/>
      <c r="B93" s="42" t="s">
        <v>445</v>
      </c>
      <c r="C93" s="63" t="s">
        <v>268</v>
      </c>
      <c r="D93" s="125">
        <f>D48</f>
        <v>0</v>
      </c>
      <c r="E93" s="125">
        <f t="shared" ref="E93:N93" si="6">E48</f>
        <v>0</v>
      </c>
      <c r="F93" s="125">
        <f t="shared" si="6"/>
        <v>0</v>
      </c>
      <c r="G93" s="125">
        <f t="shared" si="6"/>
        <v>0</v>
      </c>
      <c r="H93" s="125">
        <f t="shared" si="6"/>
        <v>0</v>
      </c>
      <c r="I93" s="125">
        <f t="shared" si="6"/>
        <v>0</v>
      </c>
      <c r="J93" s="125">
        <f t="shared" si="6"/>
        <v>0</v>
      </c>
      <c r="K93" s="125">
        <f t="shared" si="6"/>
        <v>0</v>
      </c>
      <c r="L93" s="125">
        <f t="shared" si="6"/>
        <v>0</v>
      </c>
      <c r="M93" s="125">
        <f t="shared" si="6"/>
        <v>0</v>
      </c>
      <c r="N93" s="125">
        <f t="shared" si="6"/>
        <v>1.45</v>
      </c>
      <c r="O93" s="125">
        <f>O48</f>
        <v>1.45</v>
      </c>
      <c r="P93" s="112"/>
    </row>
    <row r="94" spans="1:16" ht="26.25" thickBot="1" x14ac:dyDescent="0.3">
      <c r="A94" s="190"/>
      <c r="B94" s="42" t="s">
        <v>197</v>
      </c>
      <c r="C94" s="63" t="s">
        <v>268</v>
      </c>
      <c r="D94" s="125">
        <f>D54</f>
        <v>0</v>
      </c>
      <c r="E94" s="125">
        <f t="shared" ref="E94:N94" si="7">E54</f>
        <v>0</v>
      </c>
      <c r="F94" s="125">
        <f t="shared" si="7"/>
        <v>0</v>
      </c>
      <c r="G94" s="125">
        <f t="shared" si="7"/>
        <v>0</v>
      </c>
      <c r="H94" s="125">
        <f t="shared" si="7"/>
        <v>0</v>
      </c>
      <c r="I94" s="125">
        <f t="shared" si="7"/>
        <v>0</v>
      </c>
      <c r="J94" s="125">
        <f t="shared" si="7"/>
        <v>0</v>
      </c>
      <c r="K94" s="125">
        <f t="shared" si="7"/>
        <v>0</v>
      </c>
      <c r="L94" s="125">
        <f t="shared" si="7"/>
        <v>0</v>
      </c>
      <c r="M94" s="125">
        <f t="shared" si="7"/>
        <v>0</v>
      </c>
      <c r="N94" s="125">
        <f t="shared" si="7"/>
        <v>7.0000000000000007E-2</v>
      </c>
      <c r="O94" s="125">
        <f>O54</f>
        <v>7.0000000000000007E-2</v>
      </c>
      <c r="P94" s="112"/>
    </row>
    <row r="95" spans="1:16" ht="26.25" thickBot="1" x14ac:dyDescent="0.3">
      <c r="A95" s="188" t="s">
        <v>200</v>
      </c>
      <c r="B95" s="42" t="s">
        <v>198</v>
      </c>
      <c r="C95" s="63" t="s">
        <v>268</v>
      </c>
      <c r="D95" s="125">
        <f>D43</f>
        <v>0</v>
      </c>
      <c r="E95" s="125">
        <f t="shared" ref="E95:O95" si="8">E43</f>
        <v>0</v>
      </c>
      <c r="F95" s="125">
        <f t="shared" si="8"/>
        <v>0</v>
      </c>
      <c r="G95" s="125">
        <f t="shared" si="8"/>
        <v>0</v>
      </c>
      <c r="H95" s="125">
        <f t="shared" si="8"/>
        <v>0</v>
      </c>
      <c r="I95" s="125">
        <f t="shared" si="8"/>
        <v>0</v>
      </c>
      <c r="J95" s="125">
        <f t="shared" si="8"/>
        <v>0</v>
      </c>
      <c r="K95" s="125">
        <f t="shared" si="8"/>
        <v>0.22</v>
      </c>
      <c r="L95" s="125">
        <f t="shared" si="8"/>
        <v>0.22</v>
      </c>
      <c r="M95" s="125">
        <f t="shared" si="8"/>
        <v>0.22</v>
      </c>
      <c r="N95" s="125">
        <f t="shared" si="8"/>
        <v>0.22</v>
      </c>
      <c r="O95" s="125">
        <f t="shared" si="8"/>
        <v>0.22</v>
      </c>
      <c r="P95" s="112"/>
    </row>
    <row r="96" spans="1:16" ht="26.25" thickBot="1" x14ac:dyDescent="0.3">
      <c r="A96" s="189"/>
      <c r="B96" s="42" t="s">
        <v>199</v>
      </c>
      <c r="C96" s="63" t="s">
        <v>268</v>
      </c>
      <c r="D96" s="125">
        <f>D49</f>
        <v>0</v>
      </c>
      <c r="E96" s="125">
        <f t="shared" ref="E96:O96" si="9">E49</f>
        <v>0</v>
      </c>
      <c r="F96" s="125">
        <f t="shared" si="9"/>
        <v>0</v>
      </c>
      <c r="G96" s="125">
        <f t="shared" si="9"/>
        <v>0</v>
      </c>
      <c r="H96" s="125">
        <f t="shared" si="9"/>
        <v>0</v>
      </c>
      <c r="I96" s="125">
        <f t="shared" si="9"/>
        <v>0</v>
      </c>
      <c r="J96" s="125">
        <f t="shared" si="9"/>
        <v>0</v>
      </c>
      <c r="K96" s="125">
        <f t="shared" si="9"/>
        <v>0</v>
      </c>
      <c r="L96" s="125">
        <f t="shared" si="9"/>
        <v>0</v>
      </c>
      <c r="M96" s="125">
        <f t="shared" si="9"/>
        <v>0</v>
      </c>
      <c r="N96" s="125">
        <f t="shared" si="9"/>
        <v>0</v>
      </c>
      <c r="O96" s="125">
        <f t="shared" si="9"/>
        <v>0</v>
      </c>
      <c r="P96" s="112"/>
    </row>
    <row r="97" spans="1:16" ht="28.5" thickBot="1" x14ac:dyDescent="0.3">
      <c r="A97" s="190"/>
      <c r="B97" s="42" t="s">
        <v>447</v>
      </c>
      <c r="C97" s="63" t="s">
        <v>268</v>
      </c>
      <c r="D97" s="126">
        <f>D55</f>
        <v>1.2999999999999999E-3</v>
      </c>
      <c r="E97" s="126">
        <f t="shared" ref="E97:O97" si="10">E55</f>
        <v>1.2999999999999999E-3</v>
      </c>
      <c r="F97" s="126">
        <f t="shared" si="10"/>
        <v>1.2999999999999999E-3</v>
      </c>
      <c r="G97" s="126">
        <f t="shared" si="10"/>
        <v>1.2999999999999999E-3</v>
      </c>
      <c r="H97" s="126">
        <f t="shared" si="10"/>
        <v>1.2999999999999999E-3</v>
      </c>
      <c r="I97" s="126">
        <f t="shared" si="10"/>
        <v>1.2999999999999999E-3</v>
      </c>
      <c r="J97" s="126">
        <f t="shared" si="10"/>
        <v>1.2999999999999999E-3</v>
      </c>
      <c r="K97" s="126">
        <f t="shared" si="10"/>
        <v>0.36</v>
      </c>
      <c r="L97" s="126">
        <f t="shared" si="10"/>
        <v>0.36</v>
      </c>
      <c r="M97" s="126">
        <f t="shared" si="10"/>
        <v>0.36</v>
      </c>
      <c r="N97" s="126">
        <f t="shared" si="10"/>
        <v>0.36</v>
      </c>
      <c r="O97" s="126">
        <f t="shared" si="10"/>
        <v>0.36</v>
      </c>
      <c r="P97" s="112"/>
    </row>
    <row r="98" spans="1:16" ht="26.25" thickBot="1" x14ac:dyDescent="0.3">
      <c r="A98" s="188" t="s">
        <v>390</v>
      </c>
      <c r="B98" s="42" t="s">
        <v>391</v>
      </c>
      <c r="C98" s="63" t="s">
        <v>268</v>
      </c>
      <c r="D98" s="122"/>
      <c r="E98" s="122"/>
      <c r="F98" s="122"/>
      <c r="G98" s="122"/>
      <c r="H98" s="122"/>
      <c r="I98" s="122"/>
      <c r="J98" s="122"/>
      <c r="K98" s="122"/>
      <c r="L98" s="122"/>
      <c r="M98" s="119"/>
      <c r="N98" s="119"/>
      <c r="O98" s="119"/>
      <c r="P98" s="112"/>
    </row>
    <row r="99" spans="1:16" ht="26.25" thickBot="1" x14ac:dyDescent="0.3">
      <c r="A99" s="189"/>
      <c r="B99" s="42" t="s">
        <v>392</v>
      </c>
      <c r="C99" s="63" t="s">
        <v>268</v>
      </c>
      <c r="D99" s="122"/>
      <c r="E99" s="122"/>
      <c r="F99" s="122"/>
      <c r="G99" s="122"/>
      <c r="H99" s="122"/>
      <c r="I99" s="122"/>
      <c r="J99" s="122"/>
      <c r="K99" s="122"/>
      <c r="L99" s="122"/>
      <c r="M99" s="119"/>
      <c r="N99" s="119"/>
      <c r="O99" s="119"/>
      <c r="P99" s="112"/>
    </row>
    <row r="100" spans="1:16" ht="26.25" thickBot="1" x14ac:dyDescent="0.3">
      <c r="A100" s="190"/>
      <c r="B100" s="42" t="s">
        <v>393</v>
      </c>
      <c r="C100" s="63" t="s">
        <v>268</v>
      </c>
      <c r="D100" s="122"/>
      <c r="E100" s="122"/>
      <c r="F100" s="122"/>
      <c r="G100" s="122"/>
      <c r="H100" s="122"/>
      <c r="I100" s="122"/>
      <c r="J100" s="122"/>
      <c r="K100" s="122"/>
      <c r="L100" s="122"/>
      <c r="M100" s="119"/>
      <c r="N100" s="119"/>
      <c r="O100" s="119"/>
      <c r="P100" s="112"/>
    </row>
    <row r="101" spans="1:16" ht="26.25" thickBot="1" x14ac:dyDescent="0.3">
      <c r="A101" s="188" t="s">
        <v>394</v>
      </c>
      <c r="B101" s="42" t="s">
        <v>395</v>
      </c>
      <c r="C101" s="63" t="s">
        <v>268</v>
      </c>
      <c r="D101" s="122"/>
      <c r="E101" s="122"/>
      <c r="F101" s="122"/>
      <c r="G101" s="122"/>
      <c r="H101" s="122"/>
      <c r="I101" s="122"/>
      <c r="J101" s="122"/>
      <c r="K101" s="122"/>
      <c r="L101" s="122"/>
      <c r="M101" s="119"/>
      <c r="N101" s="119"/>
      <c r="O101" s="119"/>
      <c r="P101" s="112"/>
    </row>
    <row r="102" spans="1:16" ht="26.25" thickBot="1" x14ac:dyDescent="0.3">
      <c r="A102" s="190"/>
      <c r="B102" s="42" t="s">
        <v>396</v>
      </c>
      <c r="C102" s="63" t="s">
        <v>268</v>
      </c>
      <c r="D102" s="122"/>
      <c r="E102" s="122"/>
      <c r="F102" s="122"/>
      <c r="G102" s="122"/>
      <c r="H102" s="122"/>
      <c r="I102" s="122"/>
      <c r="J102" s="122"/>
      <c r="K102" s="122"/>
      <c r="L102" s="122"/>
      <c r="M102" s="119"/>
      <c r="N102" s="119"/>
      <c r="O102" s="119"/>
      <c r="P102" s="112"/>
    </row>
    <row r="103" spans="1:16" x14ac:dyDescent="0.25">
      <c r="A103" s="9"/>
      <c r="K103" s="1"/>
      <c r="M103" s="1"/>
      <c r="N103" s="1"/>
      <c r="O103" s="1"/>
    </row>
    <row r="104" spans="1:16" ht="15.75" customHeight="1" x14ac:dyDescent="0.25">
      <c r="A104" s="194" t="s">
        <v>446</v>
      </c>
      <c r="B104" s="195"/>
      <c r="C104" s="195"/>
      <c r="D104" s="195"/>
      <c r="E104" s="195"/>
      <c r="F104" s="195"/>
      <c r="G104" s="195"/>
      <c r="H104" s="195"/>
      <c r="I104" s="195"/>
      <c r="J104" s="195"/>
      <c r="K104" s="195"/>
      <c r="L104" s="195"/>
      <c r="M104" s="195"/>
      <c r="N104" s="195"/>
      <c r="O104" s="195"/>
      <c r="P104" s="195"/>
    </row>
    <row r="105" spans="1:16" x14ac:dyDescent="0.25">
      <c r="A105" s="194"/>
      <c r="B105" s="195"/>
      <c r="C105" s="195"/>
      <c r="D105" s="195"/>
      <c r="E105" s="195"/>
      <c r="F105" s="195"/>
      <c r="G105" s="195"/>
      <c r="H105" s="195"/>
      <c r="I105" s="195"/>
      <c r="J105" s="195"/>
      <c r="K105" s="195"/>
      <c r="L105" s="195"/>
      <c r="M105" s="195"/>
      <c r="N105" s="195"/>
      <c r="O105" s="195"/>
      <c r="P105" s="195"/>
    </row>
    <row r="106" spans="1:16" x14ac:dyDescent="0.25">
      <c r="A106" s="194"/>
      <c r="B106" s="195"/>
      <c r="C106" s="195"/>
      <c r="D106" s="195"/>
      <c r="E106" s="195"/>
      <c r="F106" s="195"/>
      <c r="G106" s="195"/>
      <c r="H106" s="195"/>
      <c r="I106" s="195"/>
      <c r="J106" s="195"/>
      <c r="K106" s="195"/>
      <c r="L106" s="195"/>
      <c r="M106" s="195"/>
      <c r="N106" s="195"/>
      <c r="O106" s="195"/>
      <c r="P106" s="195"/>
    </row>
    <row r="107" spans="1:16" x14ac:dyDescent="0.25">
      <c r="A107" s="194"/>
      <c r="B107" s="195"/>
      <c r="C107" s="195"/>
      <c r="D107" s="195"/>
      <c r="E107" s="195"/>
      <c r="F107" s="195"/>
      <c r="G107" s="195"/>
      <c r="H107" s="195"/>
      <c r="I107" s="195"/>
      <c r="J107" s="195"/>
      <c r="K107" s="195"/>
      <c r="L107" s="195"/>
      <c r="M107" s="195"/>
      <c r="N107" s="195"/>
      <c r="O107" s="195"/>
      <c r="P107" s="195"/>
    </row>
    <row r="108" spans="1:16" x14ac:dyDescent="0.25">
      <c r="A108" s="194"/>
      <c r="B108" s="195"/>
      <c r="C108" s="195"/>
      <c r="D108" s="195"/>
      <c r="E108" s="195"/>
      <c r="F108" s="195"/>
      <c r="G108" s="195"/>
      <c r="H108" s="195"/>
      <c r="I108" s="195"/>
      <c r="J108" s="195"/>
      <c r="K108" s="195"/>
      <c r="L108" s="195"/>
      <c r="M108" s="195"/>
      <c r="N108" s="195"/>
      <c r="O108" s="195"/>
      <c r="P108" s="195"/>
    </row>
    <row r="109" spans="1:16" x14ac:dyDescent="0.25">
      <c r="A109" s="194"/>
      <c r="B109" s="195"/>
      <c r="C109" s="195"/>
      <c r="D109" s="195"/>
      <c r="E109" s="195"/>
      <c r="F109" s="195"/>
      <c r="G109" s="195"/>
      <c r="H109" s="195"/>
      <c r="I109" s="195"/>
      <c r="J109" s="195"/>
      <c r="K109" s="195"/>
      <c r="L109" s="195"/>
      <c r="M109" s="195"/>
      <c r="N109" s="195"/>
      <c r="O109" s="195"/>
      <c r="P109" s="195"/>
    </row>
    <row r="110" spans="1:16" ht="34.5" customHeight="1" x14ac:dyDescent="0.25">
      <c r="A110" s="194"/>
      <c r="B110" s="195"/>
      <c r="C110" s="195"/>
      <c r="D110" s="195"/>
      <c r="E110" s="195"/>
      <c r="F110" s="195"/>
      <c r="G110" s="195"/>
      <c r="H110" s="195"/>
      <c r="I110" s="195"/>
      <c r="J110" s="195"/>
      <c r="K110" s="195"/>
      <c r="L110" s="195"/>
      <c r="M110" s="195"/>
      <c r="N110" s="195"/>
      <c r="O110" s="195"/>
      <c r="P110" s="195"/>
    </row>
    <row r="111" spans="1:16" x14ac:dyDescent="0.25">
      <c r="A111" s="9"/>
      <c r="M111" s="1"/>
      <c r="N111" s="1"/>
    </row>
    <row r="112" spans="1:16" x14ac:dyDescent="0.25">
      <c r="A112" s="9"/>
      <c r="M112" s="1"/>
      <c r="N112" s="1"/>
      <c r="O112" s="1"/>
    </row>
    <row r="113" spans="1:15" x14ac:dyDescent="0.25">
      <c r="A113" s="9"/>
      <c r="M113" s="1"/>
      <c r="N113" s="1"/>
      <c r="O113" s="1"/>
    </row>
    <row r="114" spans="1:15" x14ac:dyDescent="0.25">
      <c r="A114" s="9"/>
      <c r="M114" s="1"/>
      <c r="N114" s="1"/>
      <c r="O114" s="1"/>
    </row>
    <row r="115" spans="1:15" x14ac:dyDescent="0.25">
      <c r="A115" s="9"/>
      <c r="M115" s="1"/>
      <c r="N115" s="1"/>
      <c r="O115" s="1"/>
    </row>
    <row r="116" spans="1:15" x14ac:dyDescent="0.25">
      <c r="A116" s="9"/>
      <c r="B116" s="41"/>
      <c r="C116" s="41"/>
      <c r="D116" s="41"/>
      <c r="M116" s="1"/>
      <c r="N116" s="1"/>
      <c r="O116" s="1"/>
    </row>
    <row r="117" spans="1:15" x14ac:dyDescent="0.25">
      <c r="A117" s="9"/>
      <c r="B117" s="41"/>
      <c r="C117" s="41"/>
      <c r="D117" s="41"/>
      <c r="M117" s="1"/>
      <c r="N117" s="1"/>
      <c r="O117" s="1"/>
    </row>
    <row r="118" spans="1:15" x14ac:dyDescent="0.25">
      <c r="A118" s="9"/>
      <c r="B118" s="41"/>
      <c r="C118" s="41"/>
      <c r="D118" s="41"/>
      <c r="M118" s="1"/>
      <c r="N118" s="1"/>
      <c r="O118" s="1"/>
    </row>
    <row r="119" spans="1:15" ht="15" customHeight="1" x14ac:dyDescent="0.25">
      <c r="A119" s="9"/>
      <c r="B119" s="41"/>
      <c r="C119" s="41"/>
      <c r="D119" s="41"/>
    </row>
    <row r="120" spans="1:15" x14ac:dyDescent="0.25">
      <c r="B120" s="41"/>
      <c r="C120" s="41"/>
      <c r="D120" s="41"/>
    </row>
  </sheetData>
  <mergeCells count="21">
    <mergeCell ref="A58:A63"/>
    <mergeCell ref="A24:A28"/>
    <mergeCell ref="A3:B3"/>
    <mergeCell ref="A4:A11"/>
    <mergeCell ref="A12:A15"/>
    <mergeCell ref="A16:A23"/>
    <mergeCell ref="A29:A33"/>
    <mergeCell ref="A34:A38"/>
    <mergeCell ref="A40:A45"/>
    <mergeCell ref="A46:A51"/>
    <mergeCell ref="A52:A57"/>
    <mergeCell ref="A92:A94"/>
    <mergeCell ref="A95:A97"/>
    <mergeCell ref="A98:A100"/>
    <mergeCell ref="A101:A102"/>
    <mergeCell ref="A104:P110"/>
    <mergeCell ref="A64:A69"/>
    <mergeCell ref="A77:A83"/>
    <mergeCell ref="A84:A87"/>
    <mergeCell ref="A88:A91"/>
    <mergeCell ref="A70:A75"/>
  </mergeCells>
  <pageMargins left="1.1100000000000001" right="0.70866141732283472" top="0.18" bottom="0.2" header="0.18" footer="0.19"/>
  <pageSetup paperSize="8" scale="63"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zoomScaleNormal="100" workbookViewId="0">
      <pane ySplit="3" topLeftCell="A4" activePane="bottomLeft" state="frozen"/>
      <selection pane="bottomLeft" activeCell="H52" sqref="H52"/>
    </sheetView>
  </sheetViews>
  <sheetFormatPr baseColWidth="10" defaultRowHeight="15" x14ac:dyDescent="0.25"/>
  <cols>
    <col min="1" max="1" width="16.42578125" customWidth="1"/>
    <col min="2" max="2" width="50.42578125" customWidth="1"/>
    <col min="3" max="3" width="9.5703125" customWidth="1"/>
    <col min="4" max="10" width="10.7109375" customWidth="1"/>
    <col min="11" max="11" width="10.7109375" style="81" customWidth="1"/>
    <col min="12" max="13" width="10.7109375" customWidth="1"/>
    <col min="14" max="14" width="36.85546875" customWidth="1"/>
    <col min="16" max="16" width="50" customWidth="1"/>
  </cols>
  <sheetData>
    <row r="1" spans="1:16" ht="19.5" thickBot="1" x14ac:dyDescent="0.3">
      <c r="A1" s="17" t="s">
        <v>221</v>
      </c>
    </row>
    <row r="2" spans="1:16" ht="30" customHeight="1" thickBot="1" x14ac:dyDescent="0.3">
      <c r="N2" s="20" t="s">
        <v>381</v>
      </c>
      <c r="P2" s="20" t="s">
        <v>389</v>
      </c>
    </row>
    <row r="3" spans="1:16" ht="26.25" thickBot="1" x14ac:dyDescent="0.3">
      <c r="A3" s="203" t="s">
        <v>255</v>
      </c>
      <c r="B3" s="204"/>
      <c r="C3" s="36" t="s">
        <v>256</v>
      </c>
      <c r="D3" s="35" t="s">
        <v>295</v>
      </c>
      <c r="E3" s="35" t="s">
        <v>296</v>
      </c>
      <c r="F3" s="35" t="s">
        <v>273</v>
      </c>
      <c r="G3" s="35" t="s">
        <v>274</v>
      </c>
      <c r="H3" s="35" t="s">
        <v>267</v>
      </c>
      <c r="I3" s="44" t="s">
        <v>410</v>
      </c>
      <c r="J3" s="44" t="s">
        <v>413</v>
      </c>
      <c r="K3" s="44" t="s">
        <v>416</v>
      </c>
      <c r="L3" s="44" t="s">
        <v>421</v>
      </c>
      <c r="M3" s="44" t="s">
        <v>423</v>
      </c>
      <c r="N3" s="43"/>
      <c r="P3" s="12"/>
    </row>
    <row r="4" spans="1:16" ht="15.95" customHeight="1" thickBot="1" x14ac:dyDescent="0.3">
      <c r="A4" s="205" t="s">
        <v>125</v>
      </c>
      <c r="B4" s="21" t="s">
        <v>120</v>
      </c>
      <c r="C4" s="22" t="s">
        <v>261</v>
      </c>
      <c r="D4" s="123"/>
      <c r="E4" s="123"/>
      <c r="F4" s="123"/>
      <c r="G4" s="123"/>
      <c r="H4" s="123"/>
      <c r="I4" s="123"/>
      <c r="J4" s="123"/>
      <c r="K4" s="123"/>
      <c r="L4" s="123"/>
      <c r="M4" s="123"/>
      <c r="N4" s="210"/>
      <c r="P4" s="12"/>
    </row>
    <row r="5" spans="1:16" ht="15.95" customHeight="1" thickBot="1" x14ac:dyDescent="0.3">
      <c r="A5" s="206"/>
      <c r="B5" s="21" t="s">
        <v>121</v>
      </c>
      <c r="C5" s="22" t="s">
        <v>261</v>
      </c>
      <c r="D5" s="123"/>
      <c r="E5" s="123"/>
      <c r="F5" s="123"/>
      <c r="G5" s="123"/>
      <c r="H5" s="123"/>
      <c r="I5" s="123"/>
      <c r="J5" s="123"/>
      <c r="K5" s="123"/>
      <c r="L5" s="123"/>
      <c r="M5" s="123"/>
      <c r="N5" s="211"/>
      <c r="P5" s="12"/>
    </row>
    <row r="6" spans="1:16" ht="15.95" customHeight="1" thickBot="1" x14ac:dyDescent="0.3">
      <c r="A6" s="206"/>
      <c r="B6" s="21" t="s">
        <v>122</v>
      </c>
      <c r="C6" s="22" t="s">
        <v>261</v>
      </c>
      <c r="D6" s="123"/>
      <c r="E6" s="123"/>
      <c r="F6" s="123"/>
      <c r="G6" s="123"/>
      <c r="H6" s="123"/>
      <c r="I6" s="123"/>
      <c r="J6" s="123"/>
      <c r="K6" s="123"/>
      <c r="L6" s="123"/>
      <c r="M6" s="123"/>
      <c r="N6" s="211"/>
      <c r="P6" s="12"/>
    </row>
    <row r="7" spans="1:16" ht="15.95" customHeight="1" thickBot="1" x14ac:dyDescent="0.3">
      <c r="A7" s="206"/>
      <c r="B7" s="21" t="s">
        <v>123</v>
      </c>
      <c r="C7" s="22" t="s">
        <v>261</v>
      </c>
      <c r="D7" s="123"/>
      <c r="E7" s="123"/>
      <c r="F7" s="123"/>
      <c r="G7" s="123"/>
      <c r="H7" s="123"/>
      <c r="I7" s="123"/>
      <c r="J7" s="123"/>
      <c r="K7" s="123"/>
      <c r="L7" s="123"/>
      <c r="M7" s="123"/>
      <c r="N7" s="212"/>
      <c r="P7" s="12"/>
    </row>
    <row r="8" spans="1:16" ht="15.95" customHeight="1" thickBot="1" x14ac:dyDescent="0.3">
      <c r="A8" s="207"/>
      <c r="B8" s="21" t="s">
        <v>124</v>
      </c>
      <c r="C8" s="22" t="s">
        <v>261</v>
      </c>
      <c r="D8" s="123"/>
      <c r="E8" s="123"/>
      <c r="F8" s="123"/>
      <c r="G8" s="123"/>
      <c r="H8" s="123"/>
      <c r="I8" s="123"/>
      <c r="J8" s="123"/>
      <c r="K8" s="123"/>
      <c r="L8" s="123"/>
      <c r="M8" s="123"/>
      <c r="N8" s="12"/>
      <c r="P8" s="12"/>
    </row>
    <row r="9" spans="1:16" ht="15.75" thickBot="1" x14ac:dyDescent="0.3">
      <c r="A9" s="201" t="s">
        <v>142</v>
      </c>
      <c r="B9" s="23" t="s">
        <v>126</v>
      </c>
      <c r="C9" s="24" t="s">
        <v>261</v>
      </c>
      <c r="D9" s="123"/>
      <c r="E9" s="123"/>
      <c r="F9" s="123"/>
      <c r="G9" s="123"/>
      <c r="H9" s="123"/>
      <c r="I9" s="123"/>
      <c r="J9" s="123"/>
      <c r="K9" s="123"/>
      <c r="L9" s="123"/>
      <c r="M9" s="123"/>
      <c r="N9" s="12"/>
      <c r="P9" s="12"/>
    </row>
    <row r="10" spans="1:16" ht="26.25" thickBot="1" x14ac:dyDescent="0.3">
      <c r="A10" s="197"/>
      <c r="B10" s="23" t="s">
        <v>133</v>
      </c>
      <c r="C10" s="24" t="s">
        <v>261</v>
      </c>
      <c r="D10" s="123"/>
      <c r="E10" s="123"/>
      <c r="F10" s="123"/>
      <c r="G10" s="123"/>
      <c r="H10" s="123"/>
      <c r="I10" s="123"/>
      <c r="J10" s="123"/>
      <c r="K10" s="123"/>
      <c r="L10" s="123"/>
      <c r="M10" s="123"/>
      <c r="N10" s="12"/>
      <c r="P10" s="12"/>
    </row>
    <row r="11" spans="1:16" ht="15.75" thickBot="1" x14ac:dyDescent="0.3">
      <c r="A11" s="197"/>
      <c r="B11" s="45" t="s">
        <v>19</v>
      </c>
      <c r="C11" s="24" t="s">
        <v>261</v>
      </c>
      <c r="D11" s="123"/>
      <c r="E11" s="123"/>
      <c r="F11" s="123"/>
      <c r="G11" s="123"/>
      <c r="H11" s="123"/>
      <c r="I11" s="123"/>
      <c r="J11" s="123"/>
      <c r="K11" s="123"/>
      <c r="L11" s="123"/>
      <c r="M11" s="123"/>
      <c r="N11" s="12"/>
      <c r="P11" s="12"/>
    </row>
    <row r="12" spans="1:16" ht="15.75" thickBot="1" x14ac:dyDescent="0.3">
      <c r="A12" s="197"/>
      <c r="B12" s="23" t="s">
        <v>127</v>
      </c>
      <c r="C12" s="24" t="s">
        <v>261</v>
      </c>
      <c r="D12" s="123"/>
      <c r="E12" s="123"/>
      <c r="F12" s="123"/>
      <c r="G12" s="123"/>
      <c r="H12" s="123"/>
      <c r="I12" s="123"/>
      <c r="J12" s="123"/>
      <c r="K12" s="123"/>
      <c r="L12" s="123"/>
      <c r="M12" s="123"/>
      <c r="N12" s="6"/>
      <c r="P12" s="12"/>
    </row>
    <row r="13" spans="1:16" ht="26.25" thickBot="1" x14ac:dyDescent="0.3">
      <c r="A13" s="197"/>
      <c r="B13" s="23" t="s">
        <v>128</v>
      </c>
      <c r="C13" s="24" t="s">
        <v>269</v>
      </c>
      <c r="D13" s="123"/>
      <c r="E13" s="123"/>
      <c r="F13" s="123"/>
      <c r="G13" s="123"/>
      <c r="H13" s="123"/>
      <c r="I13" s="123"/>
      <c r="J13" s="123"/>
      <c r="K13" s="123"/>
      <c r="L13" s="123"/>
      <c r="M13" s="123"/>
      <c r="N13" s="6"/>
      <c r="P13" s="12"/>
    </row>
    <row r="14" spans="1:16" ht="26.25" thickBot="1" x14ac:dyDescent="0.3">
      <c r="A14" s="197"/>
      <c r="B14" s="23" t="s">
        <v>38</v>
      </c>
      <c r="C14" s="24" t="s">
        <v>261</v>
      </c>
      <c r="D14" s="123"/>
      <c r="E14" s="123"/>
      <c r="F14" s="123"/>
      <c r="G14" s="123"/>
      <c r="H14" s="123"/>
      <c r="I14" s="123"/>
      <c r="J14" s="123"/>
      <c r="K14" s="123"/>
      <c r="L14" s="123"/>
      <c r="M14" s="123"/>
      <c r="N14" s="6"/>
      <c r="P14" s="12"/>
    </row>
    <row r="15" spans="1:16" ht="15.75" thickBot="1" x14ac:dyDescent="0.3">
      <c r="A15" s="197"/>
      <c r="B15" s="23" t="s">
        <v>129</v>
      </c>
      <c r="C15" s="24" t="s">
        <v>261</v>
      </c>
      <c r="D15" s="123"/>
      <c r="E15" s="123"/>
      <c r="F15" s="123"/>
      <c r="G15" s="123"/>
      <c r="H15" s="123"/>
      <c r="I15" s="123"/>
      <c r="J15" s="123"/>
      <c r="K15" s="123"/>
      <c r="L15" s="123"/>
      <c r="M15" s="123"/>
      <c r="N15" s="6"/>
      <c r="P15" s="6"/>
    </row>
    <row r="16" spans="1:16" ht="26.25" thickBot="1" x14ac:dyDescent="0.3">
      <c r="A16" s="197"/>
      <c r="B16" s="23" t="s">
        <v>130</v>
      </c>
      <c r="C16" s="24" t="s">
        <v>269</v>
      </c>
      <c r="D16" s="123"/>
      <c r="E16" s="123"/>
      <c r="F16" s="123"/>
      <c r="G16" s="123"/>
      <c r="H16" s="123"/>
      <c r="I16" s="123"/>
      <c r="J16" s="123"/>
      <c r="K16" s="123"/>
      <c r="L16" s="123"/>
      <c r="M16" s="123"/>
      <c r="N16" s="6"/>
      <c r="P16" s="12"/>
    </row>
    <row r="17" spans="1:16" ht="26.25" thickBot="1" x14ac:dyDescent="0.3">
      <c r="A17" s="197"/>
      <c r="B17" s="23" t="s">
        <v>131</v>
      </c>
      <c r="C17" s="24" t="s">
        <v>261</v>
      </c>
      <c r="D17" s="123"/>
      <c r="E17" s="123"/>
      <c r="F17" s="123"/>
      <c r="G17" s="123"/>
      <c r="H17" s="123"/>
      <c r="I17" s="123"/>
      <c r="J17" s="123"/>
      <c r="K17" s="123"/>
      <c r="L17" s="123"/>
      <c r="M17" s="123"/>
      <c r="N17" s="6"/>
      <c r="P17" s="6"/>
    </row>
    <row r="18" spans="1:16" ht="39" customHeight="1" thickBot="1" x14ac:dyDescent="0.3">
      <c r="A18" s="198"/>
      <c r="B18" s="23" t="s">
        <v>132</v>
      </c>
      <c r="C18" s="24" t="s">
        <v>269</v>
      </c>
      <c r="D18" s="123"/>
      <c r="E18" s="123"/>
      <c r="F18" s="123"/>
      <c r="G18" s="123"/>
      <c r="H18" s="123"/>
      <c r="I18" s="123"/>
      <c r="J18" s="123"/>
      <c r="K18" s="123"/>
      <c r="L18" s="123"/>
      <c r="M18" s="123"/>
      <c r="N18" s="7"/>
      <c r="P18" s="12"/>
    </row>
    <row r="19" spans="1:16" ht="16.5" customHeight="1" thickBot="1" x14ac:dyDescent="0.3">
      <c r="A19" s="205" t="s">
        <v>141</v>
      </c>
      <c r="B19" s="21" t="s">
        <v>26</v>
      </c>
      <c r="C19" s="22" t="s">
        <v>261</v>
      </c>
      <c r="D19" s="123"/>
      <c r="E19" s="123"/>
      <c r="F19" s="123"/>
      <c r="G19" s="123"/>
      <c r="H19" s="123"/>
      <c r="I19" s="123"/>
      <c r="J19" s="123"/>
      <c r="K19" s="123"/>
      <c r="L19" s="123"/>
      <c r="M19" s="123"/>
      <c r="N19" s="6"/>
      <c r="P19" s="12"/>
    </row>
    <row r="20" spans="1:16" ht="57.75" customHeight="1" thickBot="1" x14ac:dyDescent="0.3">
      <c r="A20" s="206"/>
      <c r="B20" s="21" t="s">
        <v>27</v>
      </c>
      <c r="C20" s="22" t="s">
        <v>261</v>
      </c>
      <c r="D20" s="123"/>
      <c r="E20" s="123"/>
      <c r="F20" s="123"/>
      <c r="G20" s="123"/>
      <c r="H20" s="123"/>
      <c r="I20" s="123"/>
      <c r="J20" s="123"/>
      <c r="K20" s="123"/>
      <c r="L20" s="123"/>
      <c r="M20" s="123"/>
      <c r="N20" s="6"/>
      <c r="P20" s="12"/>
    </row>
    <row r="21" spans="1:16" ht="15.95" customHeight="1" thickBot="1" x14ac:dyDescent="0.3">
      <c r="A21" s="206"/>
      <c r="B21" s="21" t="s">
        <v>28</v>
      </c>
      <c r="C21" s="22" t="s">
        <v>261</v>
      </c>
      <c r="D21" s="123"/>
      <c r="E21" s="123"/>
      <c r="F21" s="123"/>
      <c r="G21" s="123"/>
      <c r="H21" s="123"/>
      <c r="I21" s="123"/>
      <c r="J21" s="123"/>
      <c r="K21" s="123"/>
      <c r="L21" s="123"/>
      <c r="M21" s="123"/>
      <c r="N21" s="6"/>
      <c r="P21" s="12"/>
    </row>
    <row r="22" spans="1:16" ht="30.75" customHeight="1" thickBot="1" x14ac:dyDescent="0.3">
      <c r="A22" s="206"/>
      <c r="B22" s="21" t="s">
        <v>29</v>
      </c>
      <c r="C22" s="22" t="s">
        <v>269</v>
      </c>
      <c r="D22" s="123"/>
      <c r="E22" s="123"/>
      <c r="F22" s="123"/>
      <c r="G22" s="123"/>
      <c r="H22" s="123"/>
      <c r="I22" s="123"/>
      <c r="J22" s="123"/>
      <c r="K22" s="123"/>
      <c r="L22" s="123"/>
      <c r="M22" s="123"/>
      <c r="N22" s="6"/>
      <c r="P22" s="12"/>
    </row>
    <row r="23" spans="1:16" ht="15.95" customHeight="1" thickBot="1" x14ac:dyDescent="0.3">
      <c r="A23" s="206"/>
      <c r="B23" s="21" t="s">
        <v>30</v>
      </c>
      <c r="C23" s="22" t="s">
        <v>261</v>
      </c>
      <c r="D23" s="123"/>
      <c r="E23" s="123"/>
      <c r="F23" s="123"/>
      <c r="G23" s="123"/>
      <c r="H23" s="123"/>
      <c r="I23" s="123"/>
      <c r="J23" s="123"/>
      <c r="K23" s="123"/>
      <c r="L23" s="123"/>
      <c r="M23" s="123"/>
      <c r="N23" s="6"/>
      <c r="P23" s="12"/>
    </row>
    <row r="24" spans="1:16" ht="32.25" customHeight="1" thickBot="1" x14ac:dyDescent="0.3">
      <c r="A24" s="206"/>
      <c r="B24" s="21" t="s">
        <v>31</v>
      </c>
      <c r="C24" s="22" t="s">
        <v>269</v>
      </c>
      <c r="D24" s="123"/>
      <c r="E24" s="123"/>
      <c r="F24" s="123"/>
      <c r="G24" s="123"/>
      <c r="H24" s="123"/>
      <c r="I24" s="123"/>
      <c r="J24" s="123"/>
      <c r="K24" s="123"/>
      <c r="L24" s="123"/>
      <c r="M24" s="123"/>
      <c r="N24" s="6"/>
      <c r="P24" s="12"/>
    </row>
    <row r="25" spans="1:16" ht="30.75" customHeight="1" thickBot="1" x14ac:dyDescent="0.3">
      <c r="A25" s="206"/>
      <c r="B25" s="21" t="s">
        <v>32</v>
      </c>
      <c r="C25" s="22" t="s">
        <v>261</v>
      </c>
      <c r="D25" s="123"/>
      <c r="E25" s="123"/>
      <c r="F25" s="123"/>
      <c r="G25" s="123"/>
      <c r="H25" s="123"/>
      <c r="I25" s="123"/>
      <c r="J25" s="123"/>
      <c r="K25" s="123"/>
      <c r="L25" s="123"/>
      <c r="M25" s="123"/>
      <c r="N25" s="6"/>
      <c r="P25" s="12"/>
    </row>
    <row r="26" spans="1:16" ht="39.75" customHeight="1" thickBot="1" x14ac:dyDescent="0.3">
      <c r="A26" s="206"/>
      <c r="B26" s="21" t="s">
        <v>33</v>
      </c>
      <c r="C26" s="22" t="s">
        <v>269</v>
      </c>
      <c r="D26" s="123"/>
      <c r="E26" s="123"/>
      <c r="F26" s="123"/>
      <c r="G26" s="123"/>
      <c r="H26" s="123"/>
      <c r="I26" s="123"/>
      <c r="J26" s="123"/>
      <c r="K26" s="123"/>
      <c r="L26" s="123"/>
      <c r="M26" s="123"/>
      <c r="N26" s="6"/>
      <c r="P26" s="12"/>
    </row>
    <row r="27" spans="1:16" ht="15.95" customHeight="1" thickBot="1" x14ac:dyDescent="0.3">
      <c r="A27" s="201" t="s">
        <v>34</v>
      </c>
      <c r="B27" s="23" t="s">
        <v>134</v>
      </c>
      <c r="C27" s="24" t="s">
        <v>261</v>
      </c>
      <c r="D27" s="123"/>
      <c r="E27" s="123"/>
      <c r="F27" s="123"/>
      <c r="G27" s="123"/>
      <c r="H27" s="123"/>
      <c r="I27" s="123"/>
      <c r="J27" s="123"/>
      <c r="K27" s="123"/>
      <c r="L27" s="123"/>
      <c r="M27" s="123"/>
      <c r="N27" s="7"/>
      <c r="P27" s="12"/>
    </row>
    <row r="28" spans="1:16" ht="27.75" customHeight="1" thickBot="1" x14ac:dyDescent="0.3">
      <c r="A28" s="208"/>
      <c r="B28" s="45" t="s">
        <v>35</v>
      </c>
      <c r="C28" s="24" t="s">
        <v>269</v>
      </c>
      <c r="D28" s="123"/>
      <c r="E28" s="123"/>
      <c r="F28" s="123"/>
      <c r="G28" s="123"/>
      <c r="H28" s="123"/>
      <c r="I28" s="123"/>
      <c r="J28" s="123"/>
      <c r="K28" s="123"/>
      <c r="L28" s="123"/>
      <c r="M28" s="123"/>
      <c r="N28" s="7"/>
      <c r="P28" s="12"/>
    </row>
    <row r="29" spans="1:16" ht="15.95" customHeight="1" thickBot="1" x14ac:dyDescent="0.3">
      <c r="A29" s="208"/>
      <c r="B29" s="23" t="s">
        <v>135</v>
      </c>
      <c r="C29" s="24" t="s">
        <v>261</v>
      </c>
      <c r="D29" s="123"/>
      <c r="E29" s="123"/>
      <c r="F29" s="123"/>
      <c r="G29" s="123"/>
      <c r="H29" s="123"/>
      <c r="I29" s="123"/>
      <c r="J29" s="123"/>
      <c r="K29" s="123"/>
      <c r="L29" s="123"/>
      <c r="M29" s="123"/>
      <c r="N29" s="7"/>
      <c r="P29" s="12"/>
    </row>
    <row r="30" spans="1:16" ht="27" customHeight="1" thickBot="1" x14ac:dyDescent="0.3">
      <c r="A30" s="209"/>
      <c r="B30" s="23" t="s">
        <v>136</v>
      </c>
      <c r="C30" s="24" t="s">
        <v>261</v>
      </c>
      <c r="D30" s="123"/>
      <c r="E30" s="123"/>
      <c r="F30" s="123"/>
      <c r="G30" s="123"/>
      <c r="H30" s="123"/>
      <c r="I30" s="123"/>
      <c r="J30" s="123"/>
      <c r="K30" s="123"/>
      <c r="L30" s="123"/>
      <c r="M30" s="123"/>
      <c r="N30" s="7"/>
      <c r="P30" s="12"/>
    </row>
    <row r="31" spans="1:16" ht="28.5" customHeight="1" thickBot="1" x14ac:dyDescent="0.3">
      <c r="A31" s="206" t="s">
        <v>291</v>
      </c>
      <c r="B31" s="21" t="s">
        <v>137</v>
      </c>
      <c r="C31" s="22" t="s">
        <v>261</v>
      </c>
      <c r="D31" s="123"/>
      <c r="E31" s="123"/>
      <c r="F31" s="123"/>
      <c r="G31" s="123"/>
      <c r="H31" s="123"/>
      <c r="I31" s="123"/>
      <c r="J31" s="123"/>
      <c r="K31" s="123"/>
      <c r="L31" s="123"/>
      <c r="M31" s="123"/>
      <c r="N31" s="7"/>
      <c r="P31" s="12"/>
    </row>
    <row r="32" spans="1:16" ht="28.5" customHeight="1" thickBot="1" x14ac:dyDescent="0.3">
      <c r="A32" s="206"/>
      <c r="B32" s="33" t="s">
        <v>36</v>
      </c>
      <c r="C32" s="22" t="s">
        <v>269</v>
      </c>
      <c r="D32" s="123"/>
      <c r="E32" s="123"/>
      <c r="F32" s="123"/>
      <c r="G32" s="123"/>
      <c r="H32" s="123"/>
      <c r="I32" s="123"/>
      <c r="J32" s="123"/>
      <c r="K32" s="123"/>
      <c r="L32" s="123"/>
      <c r="M32" s="123"/>
      <c r="N32" s="7"/>
      <c r="P32" s="12"/>
    </row>
    <row r="33" spans="1:16" ht="33" customHeight="1" thickBot="1" x14ac:dyDescent="0.3">
      <c r="A33" s="206"/>
      <c r="B33" s="21" t="s">
        <v>138</v>
      </c>
      <c r="C33" s="22" t="s">
        <v>261</v>
      </c>
      <c r="D33" s="123"/>
      <c r="E33" s="123"/>
      <c r="F33" s="123"/>
      <c r="G33" s="123"/>
      <c r="H33" s="123"/>
      <c r="I33" s="123"/>
      <c r="J33" s="123"/>
      <c r="K33" s="123"/>
      <c r="L33" s="123"/>
      <c r="M33" s="123"/>
      <c r="N33" s="7"/>
      <c r="P33" s="12"/>
    </row>
    <row r="34" spans="1:16" ht="39" customHeight="1" thickBot="1" x14ac:dyDescent="0.3">
      <c r="A34" s="206"/>
      <c r="B34" s="21" t="s">
        <v>139</v>
      </c>
      <c r="C34" s="22" t="s">
        <v>261</v>
      </c>
      <c r="D34" s="123"/>
      <c r="E34" s="123"/>
      <c r="F34" s="123"/>
      <c r="G34" s="123"/>
      <c r="H34" s="123"/>
      <c r="I34" s="123"/>
      <c r="J34" s="123"/>
      <c r="K34" s="123"/>
      <c r="L34" s="123"/>
      <c r="M34" s="123"/>
      <c r="N34" s="7"/>
      <c r="P34" s="12"/>
    </row>
    <row r="35" spans="1:16" ht="15.95" customHeight="1" thickBot="1" x14ac:dyDescent="0.3">
      <c r="A35" s="201" t="s">
        <v>37</v>
      </c>
      <c r="B35" s="45" t="s">
        <v>21</v>
      </c>
      <c r="C35" s="24" t="s">
        <v>261</v>
      </c>
      <c r="D35" s="123"/>
      <c r="E35" s="123"/>
      <c r="F35" s="123"/>
      <c r="G35" s="123"/>
      <c r="H35" s="123"/>
      <c r="I35" s="123"/>
      <c r="J35" s="123"/>
      <c r="K35" s="123"/>
      <c r="L35" s="123"/>
      <c r="M35" s="123"/>
      <c r="N35" s="7"/>
      <c r="P35" s="12"/>
    </row>
    <row r="36" spans="1:16" ht="26.25" thickBot="1" x14ac:dyDescent="0.3">
      <c r="A36" s="208"/>
      <c r="B36" s="45" t="s">
        <v>23</v>
      </c>
      <c r="C36" s="24" t="s">
        <v>269</v>
      </c>
      <c r="D36" s="123"/>
      <c r="E36" s="123"/>
      <c r="F36" s="123"/>
      <c r="G36" s="123"/>
      <c r="H36" s="123"/>
      <c r="I36" s="123"/>
      <c r="J36" s="123"/>
      <c r="K36" s="123"/>
      <c r="L36" s="123"/>
      <c r="M36" s="123"/>
      <c r="N36" s="7"/>
      <c r="P36" s="12"/>
    </row>
    <row r="37" spans="1:16" ht="15.95" customHeight="1" thickBot="1" x14ac:dyDescent="0.3">
      <c r="A37" s="208"/>
      <c r="B37" s="45" t="s">
        <v>22</v>
      </c>
      <c r="C37" s="24" t="s">
        <v>261</v>
      </c>
      <c r="D37" s="123"/>
      <c r="E37" s="123"/>
      <c r="F37" s="123"/>
      <c r="G37" s="123"/>
      <c r="H37" s="123"/>
      <c r="I37" s="123"/>
      <c r="J37" s="123"/>
      <c r="K37" s="123"/>
      <c r="L37" s="123"/>
      <c r="M37" s="123"/>
      <c r="N37" s="7"/>
      <c r="P37" s="12"/>
    </row>
    <row r="38" spans="1:16" ht="29.25" customHeight="1" thickBot="1" x14ac:dyDescent="0.3">
      <c r="A38" s="208"/>
      <c r="B38" s="45" t="s">
        <v>20</v>
      </c>
      <c r="C38" s="24" t="s">
        <v>261</v>
      </c>
      <c r="D38" s="123"/>
      <c r="E38" s="123"/>
      <c r="F38" s="123"/>
      <c r="G38" s="123"/>
      <c r="H38" s="123"/>
      <c r="I38" s="123"/>
      <c r="J38" s="123"/>
      <c r="K38" s="123"/>
      <c r="L38" s="123"/>
      <c r="M38" s="123"/>
      <c r="N38" s="7"/>
      <c r="P38" s="12"/>
    </row>
    <row r="39" spans="1:16" ht="26.25" customHeight="1" thickBot="1" x14ac:dyDescent="0.3">
      <c r="A39" s="205" t="s">
        <v>292</v>
      </c>
      <c r="B39" s="21" t="s">
        <v>293</v>
      </c>
      <c r="C39" s="22" t="s">
        <v>261</v>
      </c>
      <c r="D39" s="123"/>
      <c r="E39" s="123"/>
      <c r="F39" s="123"/>
      <c r="G39" s="123"/>
      <c r="H39" s="123"/>
      <c r="I39" s="123"/>
      <c r="J39" s="123"/>
      <c r="K39" s="123"/>
      <c r="L39" s="123"/>
      <c r="M39" s="123"/>
      <c r="N39" s="7"/>
      <c r="P39" s="12"/>
    </row>
    <row r="40" spans="1:16" ht="26.25" thickBot="1" x14ac:dyDescent="0.3">
      <c r="A40" s="206"/>
      <c r="B40" s="21" t="s">
        <v>294</v>
      </c>
      <c r="C40" s="22" t="s">
        <v>261</v>
      </c>
      <c r="D40" s="123"/>
      <c r="E40" s="123"/>
      <c r="F40" s="123"/>
      <c r="G40" s="123"/>
      <c r="H40" s="123"/>
      <c r="I40" s="123"/>
      <c r="J40" s="123"/>
      <c r="K40" s="123"/>
      <c r="L40" s="123"/>
      <c r="M40" s="123"/>
      <c r="N40" s="7"/>
      <c r="P40" s="12"/>
    </row>
    <row r="41" spans="1:16" ht="45" customHeight="1" thickBot="1" x14ac:dyDescent="0.3">
      <c r="A41" s="207"/>
      <c r="B41" s="21" t="s">
        <v>140</v>
      </c>
      <c r="C41" s="22" t="s">
        <v>261</v>
      </c>
      <c r="D41" s="123"/>
      <c r="E41" s="123"/>
      <c r="F41" s="123"/>
      <c r="G41" s="123"/>
      <c r="H41" s="123"/>
      <c r="I41" s="123"/>
      <c r="J41" s="123"/>
      <c r="K41" s="123"/>
      <c r="L41" s="123"/>
      <c r="M41" s="123"/>
      <c r="N41" s="7"/>
      <c r="P41" s="12"/>
    </row>
    <row r="42" spans="1:16" ht="15.75" thickBot="1" x14ac:dyDescent="0.3"/>
    <row r="43" spans="1:16" x14ac:dyDescent="0.25">
      <c r="A43" s="202" t="s">
        <v>253</v>
      </c>
      <c r="B43" s="150"/>
      <c r="C43" s="150"/>
      <c r="D43" s="150"/>
      <c r="E43" s="150"/>
      <c r="F43" s="150"/>
      <c r="G43" s="150"/>
      <c r="H43" s="150"/>
      <c r="I43" s="150"/>
      <c r="J43" s="150"/>
      <c r="K43" s="150"/>
      <c r="L43" s="150"/>
      <c r="M43" s="150"/>
      <c r="N43" s="151"/>
    </row>
    <row r="44" spans="1:16" x14ac:dyDescent="0.25">
      <c r="A44" s="152"/>
      <c r="B44" s="153"/>
      <c r="C44" s="153"/>
      <c r="D44" s="153"/>
      <c r="E44" s="153"/>
      <c r="F44" s="153"/>
      <c r="G44" s="153"/>
      <c r="H44" s="153"/>
      <c r="I44" s="153"/>
      <c r="J44" s="153"/>
      <c r="K44" s="153"/>
      <c r="L44" s="153"/>
      <c r="M44" s="153"/>
      <c r="N44" s="154"/>
    </row>
    <row r="45" spans="1:16" x14ac:dyDescent="0.25">
      <c r="A45" s="152"/>
      <c r="B45" s="153"/>
      <c r="C45" s="153"/>
      <c r="D45" s="153"/>
      <c r="E45" s="153"/>
      <c r="F45" s="153"/>
      <c r="G45" s="153"/>
      <c r="H45" s="153"/>
      <c r="I45" s="153"/>
      <c r="J45" s="153"/>
      <c r="K45" s="153"/>
      <c r="L45" s="153"/>
      <c r="M45" s="153"/>
      <c r="N45" s="154"/>
    </row>
    <row r="46" spans="1:16" x14ac:dyDescent="0.25">
      <c r="A46" s="152"/>
      <c r="B46" s="153"/>
      <c r="C46" s="153"/>
      <c r="D46" s="153"/>
      <c r="E46" s="153"/>
      <c r="F46" s="153"/>
      <c r="G46" s="153"/>
      <c r="H46" s="153"/>
      <c r="I46" s="153"/>
      <c r="J46" s="153"/>
      <c r="K46" s="153"/>
      <c r="L46" s="153"/>
      <c r="M46" s="153"/>
      <c r="N46" s="154"/>
    </row>
    <row r="47" spans="1:16" x14ac:dyDescent="0.25">
      <c r="A47" s="152"/>
      <c r="B47" s="153"/>
      <c r="C47" s="153"/>
      <c r="D47" s="153"/>
      <c r="E47" s="153"/>
      <c r="F47" s="153"/>
      <c r="G47" s="153"/>
      <c r="H47" s="153"/>
      <c r="I47" s="153"/>
      <c r="J47" s="153"/>
      <c r="K47" s="153"/>
      <c r="L47" s="153"/>
      <c r="M47" s="153"/>
      <c r="N47" s="154"/>
    </row>
    <row r="48" spans="1:16" x14ac:dyDescent="0.25">
      <c r="A48" s="152"/>
      <c r="B48" s="153"/>
      <c r="C48" s="153"/>
      <c r="D48" s="153"/>
      <c r="E48" s="153"/>
      <c r="F48" s="153"/>
      <c r="G48" s="153"/>
      <c r="H48" s="153"/>
      <c r="I48" s="153"/>
      <c r="J48" s="153"/>
      <c r="K48" s="153"/>
      <c r="L48" s="153"/>
      <c r="M48" s="153"/>
      <c r="N48" s="154"/>
    </row>
    <row r="49" spans="1:14" x14ac:dyDescent="0.25">
      <c r="A49" s="152"/>
      <c r="B49" s="153"/>
      <c r="C49" s="153"/>
      <c r="D49" s="153"/>
      <c r="E49" s="153"/>
      <c r="F49" s="153"/>
      <c r="G49" s="153"/>
      <c r="H49" s="153"/>
      <c r="I49" s="153"/>
      <c r="J49" s="153"/>
      <c r="K49" s="153"/>
      <c r="L49" s="153"/>
      <c r="M49" s="153"/>
      <c r="N49" s="154"/>
    </row>
    <row r="50" spans="1:14" ht="15.75" thickBot="1" x14ac:dyDescent="0.3">
      <c r="A50" s="155"/>
      <c r="B50" s="156"/>
      <c r="C50" s="156"/>
      <c r="D50" s="156"/>
      <c r="E50" s="156"/>
      <c r="F50" s="156"/>
      <c r="G50" s="156"/>
      <c r="H50" s="156"/>
      <c r="I50" s="156"/>
      <c r="J50" s="156"/>
      <c r="K50" s="156"/>
      <c r="L50" s="156"/>
      <c r="M50" s="156"/>
      <c r="N50" s="157"/>
    </row>
  </sheetData>
  <mergeCells count="10">
    <mergeCell ref="A9:A18"/>
    <mergeCell ref="A43:N50"/>
    <mergeCell ref="A3:B3"/>
    <mergeCell ref="A4:A8"/>
    <mergeCell ref="A39:A41"/>
    <mergeCell ref="A19:A26"/>
    <mergeCell ref="A27:A30"/>
    <mergeCell ref="A31:A34"/>
    <mergeCell ref="A35:A38"/>
    <mergeCell ref="N4:N7"/>
  </mergeCells>
  <phoneticPr fontId="15" type="noConversion"/>
  <pageMargins left="0.39" right="0.11811023622047245" top="0.51" bottom="0.15748031496062992" header="0.73" footer="0.28999999999999998"/>
  <pageSetup paperSize="8"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4"/>
  <sheetViews>
    <sheetView showGridLines="0" zoomScale="85" zoomScaleNormal="85" workbookViewId="0">
      <pane xSplit="3" ySplit="3" topLeftCell="D4" activePane="bottomRight" state="frozen"/>
      <selection pane="topRight" activeCell="D1" sqref="D1"/>
      <selection pane="bottomLeft" activeCell="A4" sqref="A4"/>
      <selection pane="bottomRight" activeCell="I21" sqref="I21"/>
    </sheetView>
  </sheetViews>
  <sheetFormatPr baseColWidth="10" defaultColWidth="11.42578125" defaultRowHeight="15" x14ac:dyDescent="0.25"/>
  <cols>
    <col min="1" max="1" width="16.42578125" style="10" customWidth="1"/>
    <col min="2" max="2" width="36.28515625" style="1" customWidth="1"/>
    <col min="3" max="3" width="9.85546875" style="1" customWidth="1"/>
    <col min="4" max="7" width="10.140625" style="1" customWidth="1"/>
    <col min="8" max="12" width="10.140625" style="11" customWidth="1"/>
    <col min="13" max="15" width="10.85546875" style="86" customWidth="1"/>
    <col min="16" max="16" width="2.5703125" style="1" customWidth="1"/>
    <col min="17" max="17" width="28.140625" style="1" customWidth="1"/>
    <col min="18" max="18" width="11.42578125" style="1"/>
    <col min="19" max="19" width="42.28515625" style="1" customWidth="1"/>
    <col min="20" max="16384" width="11.42578125" style="1"/>
  </cols>
  <sheetData>
    <row r="1" spans="1:19" ht="18.75" x14ac:dyDescent="0.25">
      <c r="A1" s="17" t="s">
        <v>222</v>
      </c>
    </row>
    <row r="2" spans="1:19" ht="30.75" thickBot="1" x14ac:dyDescent="0.3">
      <c r="F2" s="101" t="s">
        <v>273</v>
      </c>
      <c r="G2" s="101" t="s">
        <v>274</v>
      </c>
      <c r="H2" s="101" t="s">
        <v>267</v>
      </c>
      <c r="I2" s="101" t="s">
        <v>410</v>
      </c>
      <c r="J2" s="101" t="s">
        <v>413</v>
      </c>
      <c r="K2" s="101" t="s">
        <v>416</v>
      </c>
      <c r="L2" s="101" t="s">
        <v>421</v>
      </c>
    </row>
    <row r="3" spans="1:19" ht="51.75" thickBot="1" x14ac:dyDescent="0.3">
      <c r="A3" s="162" t="s">
        <v>255</v>
      </c>
      <c r="B3" s="164"/>
      <c r="C3" s="54" t="s">
        <v>256</v>
      </c>
      <c r="D3" s="98" t="s">
        <v>295</v>
      </c>
      <c r="E3" s="98" t="s">
        <v>73</v>
      </c>
      <c r="F3" s="98" t="s">
        <v>329</v>
      </c>
      <c r="G3" s="98" t="s">
        <v>330</v>
      </c>
      <c r="H3" s="98" t="s">
        <v>331</v>
      </c>
      <c r="I3" s="98" t="s">
        <v>409</v>
      </c>
      <c r="J3" s="98" t="s">
        <v>411</v>
      </c>
      <c r="K3" s="98" t="s">
        <v>414</v>
      </c>
      <c r="L3" s="98" t="s">
        <v>419</v>
      </c>
      <c r="M3" s="108" t="s">
        <v>422</v>
      </c>
      <c r="N3" s="108" t="s">
        <v>425</v>
      </c>
      <c r="O3" s="108" t="s">
        <v>426</v>
      </c>
      <c r="Q3" s="20" t="s">
        <v>389</v>
      </c>
      <c r="S3" s="72" t="s">
        <v>406</v>
      </c>
    </row>
    <row r="4" spans="1:19" ht="15.75" customHeight="1" thickBot="1" x14ac:dyDescent="0.3">
      <c r="A4" s="233" t="s">
        <v>317</v>
      </c>
      <c r="B4" s="33" t="s">
        <v>318</v>
      </c>
      <c r="C4" s="55" t="s">
        <v>261</v>
      </c>
      <c r="D4" s="124">
        <v>9</v>
      </c>
      <c r="E4" s="117">
        <v>9</v>
      </c>
      <c r="F4" s="117">
        <v>9</v>
      </c>
      <c r="G4" s="117">
        <v>9</v>
      </c>
      <c r="H4" s="117">
        <v>9</v>
      </c>
      <c r="I4" s="117">
        <v>9</v>
      </c>
      <c r="J4" s="117">
        <v>9</v>
      </c>
      <c r="K4" s="117">
        <v>9</v>
      </c>
      <c r="L4" s="117">
        <v>9</v>
      </c>
      <c r="M4" s="114">
        <v>9</v>
      </c>
      <c r="N4" s="114">
        <v>9</v>
      </c>
      <c r="O4" s="114">
        <v>9</v>
      </c>
      <c r="Q4" s="100"/>
      <c r="S4" s="100"/>
    </row>
    <row r="5" spans="1:19" ht="15.75" thickBot="1" x14ac:dyDescent="0.3">
      <c r="A5" s="233"/>
      <c r="B5" s="33" t="s">
        <v>297</v>
      </c>
      <c r="C5" s="55" t="s">
        <v>261</v>
      </c>
      <c r="D5" s="124">
        <v>4</v>
      </c>
      <c r="E5" s="124">
        <v>4</v>
      </c>
      <c r="F5" s="124">
        <v>4</v>
      </c>
      <c r="G5" s="124">
        <v>4</v>
      </c>
      <c r="H5" s="124">
        <v>4</v>
      </c>
      <c r="I5" s="124">
        <v>4</v>
      </c>
      <c r="J5" s="124">
        <v>4</v>
      </c>
      <c r="K5" s="124">
        <v>4</v>
      </c>
      <c r="L5" s="124">
        <v>4</v>
      </c>
      <c r="M5" s="114">
        <v>4</v>
      </c>
      <c r="N5" s="114">
        <v>4</v>
      </c>
      <c r="O5" s="114">
        <v>4</v>
      </c>
      <c r="Q5" s="100"/>
      <c r="S5" s="97"/>
    </row>
    <row r="6" spans="1:19" ht="15.75" thickBot="1" x14ac:dyDescent="0.3">
      <c r="A6" s="233"/>
      <c r="B6" s="33" t="s">
        <v>298</v>
      </c>
      <c r="C6" s="55" t="s">
        <v>261</v>
      </c>
      <c r="D6" s="124">
        <v>5</v>
      </c>
      <c r="E6" s="124">
        <v>5</v>
      </c>
      <c r="F6" s="124">
        <v>5</v>
      </c>
      <c r="G6" s="124">
        <v>5</v>
      </c>
      <c r="H6" s="124">
        <v>5</v>
      </c>
      <c r="I6" s="124">
        <v>5</v>
      </c>
      <c r="J6" s="124">
        <v>5</v>
      </c>
      <c r="K6" s="124">
        <v>5</v>
      </c>
      <c r="L6" s="124">
        <v>5</v>
      </c>
      <c r="M6" s="114">
        <v>5</v>
      </c>
      <c r="N6" s="114">
        <v>5</v>
      </c>
      <c r="O6" s="114">
        <v>5</v>
      </c>
      <c r="Q6" s="100"/>
      <c r="S6" s="100"/>
    </row>
    <row r="7" spans="1:19" ht="15.75" thickBot="1" x14ac:dyDescent="0.3">
      <c r="A7" s="233"/>
      <c r="B7" s="33" t="s">
        <v>299</v>
      </c>
      <c r="C7" s="55" t="s">
        <v>261</v>
      </c>
      <c r="D7" s="124">
        <v>4</v>
      </c>
      <c r="E7" s="124">
        <v>4</v>
      </c>
      <c r="F7" s="124">
        <v>4</v>
      </c>
      <c r="G7" s="124">
        <v>4</v>
      </c>
      <c r="H7" s="124">
        <v>4</v>
      </c>
      <c r="I7" s="124">
        <v>4</v>
      </c>
      <c r="J7" s="124">
        <v>4</v>
      </c>
      <c r="K7" s="124">
        <v>4</v>
      </c>
      <c r="L7" s="124">
        <v>4</v>
      </c>
      <c r="M7" s="114">
        <v>4</v>
      </c>
      <c r="N7" s="114">
        <v>4</v>
      </c>
      <c r="O7" s="114">
        <v>4</v>
      </c>
      <c r="Q7" s="100"/>
      <c r="S7" s="97"/>
    </row>
    <row r="8" spans="1:19" ht="15.75" thickBot="1" x14ac:dyDescent="0.3">
      <c r="A8" s="233"/>
      <c r="B8" s="33" t="s">
        <v>300</v>
      </c>
      <c r="C8" s="55" t="s">
        <v>261</v>
      </c>
      <c r="D8" s="124">
        <v>0</v>
      </c>
      <c r="E8" s="124">
        <v>0</v>
      </c>
      <c r="F8" s="124">
        <v>0</v>
      </c>
      <c r="G8" s="124">
        <v>0</v>
      </c>
      <c r="H8" s="124">
        <v>0</v>
      </c>
      <c r="I8" s="124">
        <v>0</v>
      </c>
      <c r="J8" s="124">
        <v>0</v>
      </c>
      <c r="K8" s="124">
        <v>0</v>
      </c>
      <c r="L8" s="124">
        <v>0</v>
      </c>
      <c r="M8" s="114">
        <v>0</v>
      </c>
      <c r="N8" s="114">
        <v>0</v>
      </c>
      <c r="O8" s="114">
        <v>0</v>
      </c>
      <c r="Q8" s="100"/>
      <c r="S8" s="100"/>
    </row>
    <row r="9" spans="1:19" ht="15.75" thickBot="1" x14ac:dyDescent="0.3">
      <c r="A9" s="234"/>
      <c r="B9" s="33" t="s">
        <v>301</v>
      </c>
      <c r="C9" s="55" t="s">
        <v>261</v>
      </c>
      <c r="D9" s="124">
        <v>0</v>
      </c>
      <c r="E9" s="124">
        <v>0</v>
      </c>
      <c r="F9" s="124">
        <v>0</v>
      </c>
      <c r="G9" s="124">
        <v>0</v>
      </c>
      <c r="H9" s="124">
        <v>0</v>
      </c>
      <c r="I9" s="124">
        <v>0</v>
      </c>
      <c r="J9" s="124">
        <v>0</v>
      </c>
      <c r="K9" s="124">
        <v>0</v>
      </c>
      <c r="L9" s="124">
        <v>0</v>
      </c>
      <c r="M9" s="114">
        <v>0</v>
      </c>
      <c r="N9" s="114">
        <v>0</v>
      </c>
      <c r="O9" s="114">
        <v>0</v>
      </c>
      <c r="Q9" s="100"/>
      <c r="S9" s="97"/>
    </row>
    <row r="10" spans="1:19" ht="15.75" thickBot="1" x14ac:dyDescent="0.3">
      <c r="A10" s="232" t="s">
        <v>302</v>
      </c>
      <c r="B10" s="33" t="s">
        <v>319</v>
      </c>
      <c r="C10" s="55" t="s">
        <v>261</v>
      </c>
      <c r="D10" s="124"/>
      <c r="E10" s="124"/>
      <c r="F10" s="124"/>
      <c r="G10" s="124"/>
      <c r="H10" s="124"/>
      <c r="I10" s="124"/>
      <c r="J10" s="124"/>
      <c r="K10" s="124"/>
      <c r="L10" s="124"/>
      <c r="M10" s="114"/>
      <c r="N10" s="114"/>
      <c r="O10" s="114"/>
      <c r="Q10" s="100"/>
      <c r="S10" s="97"/>
    </row>
    <row r="11" spans="1:19" ht="15.75" thickBot="1" x14ac:dyDescent="0.3">
      <c r="A11" s="233"/>
      <c r="B11" s="33" t="s">
        <v>303</v>
      </c>
      <c r="C11" s="55" t="s">
        <v>261</v>
      </c>
      <c r="D11" s="124"/>
      <c r="E11" s="124"/>
      <c r="F11" s="124"/>
      <c r="G11" s="124"/>
      <c r="H11" s="124"/>
      <c r="I11" s="124"/>
      <c r="J11" s="124"/>
      <c r="K11" s="124"/>
      <c r="L11" s="124"/>
      <c r="M11" s="114"/>
      <c r="N11" s="114"/>
      <c r="O11" s="114"/>
      <c r="Q11" s="100"/>
      <c r="S11" s="97"/>
    </row>
    <row r="12" spans="1:19" ht="15.75" thickBot="1" x14ac:dyDescent="0.3">
      <c r="A12" s="233"/>
      <c r="B12" s="33" t="s">
        <v>304</v>
      </c>
      <c r="C12" s="55" t="s">
        <v>261</v>
      </c>
      <c r="D12" s="124"/>
      <c r="E12" s="124"/>
      <c r="F12" s="124"/>
      <c r="G12" s="124"/>
      <c r="H12" s="124"/>
      <c r="I12" s="124"/>
      <c r="J12" s="124"/>
      <c r="K12" s="124"/>
      <c r="L12" s="124"/>
      <c r="M12" s="114"/>
      <c r="N12" s="114"/>
      <c r="O12" s="114"/>
      <c r="Q12" s="100"/>
      <c r="S12" s="97"/>
    </row>
    <row r="13" spans="1:19" ht="15.75" thickBot="1" x14ac:dyDescent="0.3">
      <c r="A13" s="233"/>
      <c r="B13" s="33" t="s">
        <v>305</v>
      </c>
      <c r="C13" s="55" t="s">
        <v>261</v>
      </c>
      <c r="D13" s="124"/>
      <c r="E13" s="124"/>
      <c r="F13" s="124"/>
      <c r="G13" s="124"/>
      <c r="H13" s="124"/>
      <c r="I13" s="124"/>
      <c r="J13" s="124"/>
      <c r="K13" s="124"/>
      <c r="L13" s="124"/>
      <c r="M13" s="114"/>
      <c r="N13" s="114"/>
      <c r="O13" s="114"/>
      <c r="Q13" s="100"/>
      <c r="S13" s="97"/>
    </row>
    <row r="14" spans="1:19" ht="15.75" thickBot="1" x14ac:dyDescent="0.3">
      <c r="A14" s="234"/>
      <c r="B14" s="33" t="s">
        <v>306</v>
      </c>
      <c r="C14" s="55" t="s">
        <v>261</v>
      </c>
      <c r="D14" s="124"/>
      <c r="E14" s="124"/>
      <c r="F14" s="124"/>
      <c r="G14" s="124"/>
      <c r="H14" s="124"/>
      <c r="I14" s="124"/>
      <c r="J14" s="124"/>
      <c r="K14" s="124"/>
      <c r="L14" s="124"/>
      <c r="M14" s="114"/>
      <c r="N14" s="114"/>
      <c r="O14" s="114"/>
      <c r="Q14" s="100"/>
      <c r="S14" s="97"/>
    </row>
    <row r="15" spans="1:19" ht="26.25" customHeight="1" thickBot="1" x14ac:dyDescent="0.3">
      <c r="A15" s="232" t="s">
        <v>307</v>
      </c>
      <c r="B15" s="33" t="s">
        <v>320</v>
      </c>
      <c r="C15" s="55" t="s">
        <v>261</v>
      </c>
      <c r="D15" s="124"/>
      <c r="E15" s="124"/>
      <c r="F15" s="124"/>
      <c r="G15" s="124"/>
      <c r="H15" s="124"/>
      <c r="I15" s="124"/>
      <c r="J15" s="124"/>
      <c r="K15" s="124"/>
      <c r="L15" s="124"/>
      <c r="M15" s="114"/>
      <c r="N15" s="114"/>
      <c r="O15" s="114"/>
      <c r="Q15" s="100"/>
      <c r="S15" s="97"/>
    </row>
    <row r="16" spans="1:19" ht="15.75" thickBot="1" x14ac:dyDescent="0.3">
      <c r="A16" s="233"/>
      <c r="B16" s="33" t="s">
        <v>303</v>
      </c>
      <c r="C16" s="55" t="s">
        <v>261</v>
      </c>
      <c r="D16" s="124"/>
      <c r="E16" s="124"/>
      <c r="F16" s="124"/>
      <c r="G16" s="124"/>
      <c r="H16" s="124"/>
      <c r="I16" s="124"/>
      <c r="J16" s="124"/>
      <c r="K16" s="124"/>
      <c r="L16" s="124"/>
      <c r="M16" s="114"/>
      <c r="N16" s="114"/>
      <c r="O16" s="114"/>
      <c r="Q16" s="100"/>
      <c r="S16" s="97"/>
    </row>
    <row r="17" spans="1:19" ht="15.75" thickBot="1" x14ac:dyDescent="0.3">
      <c r="A17" s="233"/>
      <c r="B17" s="33" t="s">
        <v>308</v>
      </c>
      <c r="C17" s="55" t="s">
        <v>261</v>
      </c>
      <c r="D17" s="124"/>
      <c r="E17" s="124"/>
      <c r="F17" s="124"/>
      <c r="G17" s="124"/>
      <c r="H17" s="124"/>
      <c r="I17" s="124"/>
      <c r="J17" s="124"/>
      <c r="K17" s="124"/>
      <c r="L17" s="124"/>
      <c r="M17" s="114"/>
      <c r="N17" s="114"/>
      <c r="O17" s="114"/>
      <c r="Q17" s="100"/>
      <c r="S17" s="97"/>
    </row>
    <row r="18" spans="1:19" ht="15.75" thickBot="1" x14ac:dyDescent="0.3">
      <c r="A18" s="234"/>
      <c r="B18" s="33" t="s">
        <v>306</v>
      </c>
      <c r="C18" s="55" t="s">
        <v>261</v>
      </c>
      <c r="D18" s="124"/>
      <c r="E18" s="124"/>
      <c r="F18" s="124"/>
      <c r="G18" s="124"/>
      <c r="H18" s="124"/>
      <c r="I18" s="124"/>
      <c r="J18" s="124"/>
      <c r="K18" s="124"/>
      <c r="L18" s="124"/>
      <c r="M18" s="114"/>
      <c r="N18" s="114"/>
      <c r="O18" s="114"/>
      <c r="Q18" s="100"/>
      <c r="S18" s="97"/>
    </row>
    <row r="19" spans="1:19" ht="26.25" thickBot="1" x14ac:dyDescent="0.3">
      <c r="A19" s="232" t="s">
        <v>309</v>
      </c>
      <c r="B19" s="33" t="s">
        <v>321</v>
      </c>
      <c r="C19" s="55" t="s">
        <v>261</v>
      </c>
      <c r="D19" s="124"/>
      <c r="E19" s="124"/>
      <c r="F19" s="124"/>
      <c r="G19" s="124"/>
      <c r="H19" s="124"/>
      <c r="I19" s="124"/>
      <c r="J19" s="124"/>
      <c r="K19" s="124"/>
      <c r="L19" s="124"/>
      <c r="M19" s="114"/>
      <c r="N19" s="114"/>
      <c r="O19" s="114"/>
      <c r="Q19" s="100"/>
      <c r="S19" s="97"/>
    </row>
    <row r="20" spans="1:19" ht="15.75" thickBot="1" x14ac:dyDescent="0.3">
      <c r="A20" s="233"/>
      <c r="B20" s="33" t="s">
        <v>303</v>
      </c>
      <c r="C20" s="55" t="s">
        <v>261</v>
      </c>
      <c r="D20" s="124"/>
      <c r="E20" s="124"/>
      <c r="F20" s="124"/>
      <c r="G20" s="124"/>
      <c r="H20" s="124"/>
      <c r="I20" s="124"/>
      <c r="J20" s="124"/>
      <c r="K20" s="124"/>
      <c r="L20" s="124"/>
      <c r="M20" s="114"/>
      <c r="N20" s="114"/>
      <c r="O20" s="114"/>
      <c r="Q20" s="100"/>
      <c r="S20" s="97"/>
    </row>
    <row r="21" spans="1:19" ht="15.75" thickBot="1" x14ac:dyDescent="0.3">
      <c r="A21" s="234"/>
      <c r="B21" s="33" t="s">
        <v>308</v>
      </c>
      <c r="C21" s="55" t="s">
        <v>261</v>
      </c>
      <c r="D21" s="124"/>
      <c r="E21" s="124"/>
      <c r="F21" s="124"/>
      <c r="G21" s="124"/>
      <c r="H21" s="124"/>
      <c r="I21" s="124"/>
      <c r="J21" s="124"/>
      <c r="K21" s="124"/>
      <c r="L21" s="124"/>
      <c r="M21" s="114"/>
      <c r="N21" s="114"/>
      <c r="O21" s="114"/>
      <c r="Q21" s="100"/>
      <c r="S21" s="97"/>
    </row>
    <row r="22" spans="1:19" ht="26.25" thickBot="1" x14ac:dyDescent="0.3">
      <c r="A22" s="232" t="s">
        <v>310</v>
      </c>
      <c r="B22" s="33" t="s">
        <v>322</v>
      </c>
      <c r="C22" s="55" t="s">
        <v>261</v>
      </c>
      <c r="D22" s="124">
        <v>4</v>
      </c>
      <c r="E22" s="124">
        <v>4</v>
      </c>
      <c r="F22" s="124">
        <v>4</v>
      </c>
      <c r="G22" s="124">
        <v>4</v>
      </c>
      <c r="H22" s="124">
        <v>4</v>
      </c>
      <c r="I22" s="124">
        <v>4</v>
      </c>
      <c r="J22" s="124">
        <v>4</v>
      </c>
      <c r="K22" s="124">
        <v>4</v>
      </c>
      <c r="L22" s="124">
        <v>4</v>
      </c>
      <c r="M22" s="114">
        <v>4</v>
      </c>
      <c r="N22" s="114">
        <v>4</v>
      </c>
      <c r="O22" s="114">
        <v>4</v>
      </c>
      <c r="Q22" s="100"/>
      <c r="S22" s="97"/>
    </row>
    <row r="23" spans="1:19" ht="15.75" thickBot="1" x14ac:dyDescent="0.3">
      <c r="A23" s="233"/>
      <c r="B23" s="33" t="s">
        <v>303</v>
      </c>
      <c r="C23" s="55" t="s">
        <v>261</v>
      </c>
      <c r="D23" s="124">
        <v>4</v>
      </c>
      <c r="E23" s="124">
        <v>4</v>
      </c>
      <c r="F23" s="124">
        <v>4</v>
      </c>
      <c r="G23" s="124">
        <v>4</v>
      </c>
      <c r="H23" s="124">
        <v>4</v>
      </c>
      <c r="I23" s="124">
        <v>4</v>
      </c>
      <c r="J23" s="124">
        <v>4</v>
      </c>
      <c r="K23" s="124">
        <v>4</v>
      </c>
      <c r="L23" s="124">
        <v>4</v>
      </c>
      <c r="M23" s="114">
        <v>4</v>
      </c>
      <c r="N23" s="114">
        <v>4</v>
      </c>
      <c r="O23" s="114">
        <v>4</v>
      </c>
      <c r="Q23" s="100"/>
      <c r="S23" s="97"/>
    </row>
    <row r="24" spans="1:19" ht="15.75" thickBot="1" x14ac:dyDescent="0.3">
      <c r="A24" s="234"/>
      <c r="B24" s="33" t="s">
        <v>308</v>
      </c>
      <c r="C24" s="55" t="s">
        <v>261</v>
      </c>
      <c r="D24" s="124">
        <v>0</v>
      </c>
      <c r="E24" s="124">
        <v>0</v>
      </c>
      <c r="F24" s="124">
        <v>0</v>
      </c>
      <c r="G24" s="124">
        <v>0</v>
      </c>
      <c r="H24" s="124">
        <v>0</v>
      </c>
      <c r="I24" s="124">
        <v>0</v>
      </c>
      <c r="J24" s="124">
        <v>0</v>
      </c>
      <c r="K24" s="124">
        <v>0</v>
      </c>
      <c r="L24" s="124">
        <v>0</v>
      </c>
      <c r="M24" s="114">
        <v>0</v>
      </c>
      <c r="N24" s="114">
        <v>0</v>
      </c>
      <c r="O24" s="114">
        <v>0</v>
      </c>
      <c r="Q24" s="100"/>
      <c r="S24" s="97"/>
    </row>
    <row r="25" spans="1:19" ht="26.25" customHeight="1" thickBot="1" x14ac:dyDescent="0.3">
      <c r="A25" s="229" t="s">
        <v>324</v>
      </c>
      <c r="B25" s="33" t="s">
        <v>311</v>
      </c>
      <c r="C25" s="55" t="s">
        <v>261</v>
      </c>
      <c r="D25" s="124"/>
      <c r="E25" s="124"/>
      <c r="F25" s="124"/>
      <c r="G25" s="124"/>
      <c r="H25" s="124"/>
      <c r="I25" s="124"/>
      <c r="J25" s="124"/>
      <c r="K25" s="124"/>
      <c r="L25" s="124"/>
      <c r="M25" s="114"/>
      <c r="N25" s="114"/>
      <c r="O25" s="114"/>
      <c r="Q25" s="89"/>
      <c r="S25" s="237"/>
    </row>
    <row r="26" spans="1:19" ht="26.25" customHeight="1" thickBot="1" x14ac:dyDescent="0.3">
      <c r="A26" s="230"/>
      <c r="B26" s="33" t="s">
        <v>312</v>
      </c>
      <c r="C26" s="55" t="s">
        <v>261</v>
      </c>
      <c r="D26" s="124"/>
      <c r="E26" s="124"/>
      <c r="F26" s="124"/>
      <c r="G26" s="124"/>
      <c r="H26" s="124"/>
      <c r="I26" s="124"/>
      <c r="J26" s="124"/>
      <c r="K26" s="124"/>
      <c r="L26" s="124"/>
      <c r="M26" s="114"/>
      <c r="N26" s="114"/>
      <c r="O26" s="114"/>
      <c r="Q26" s="90"/>
      <c r="S26" s="171"/>
    </row>
    <row r="27" spans="1:19" ht="26.25" customHeight="1" thickBot="1" x14ac:dyDescent="0.3">
      <c r="A27" s="230"/>
      <c r="B27" s="33" t="s">
        <v>313</v>
      </c>
      <c r="C27" s="55" t="s">
        <v>261</v>
      </c>
      <c r="D27" s="124"/>
      <c r="E27" s="124"/>
      <c r="F27" s="124"/>
      <c r="G27" s="124"/>
      <c r="H27" s="124"/>
      <c r="I27" s="124"/>
      <c r="J27" s="124"/>
      <c r="K27" s="124"/>
      <c r="L27" s="124"/>
      <c r="M27" s="114"/>
      <c r="N27" s="114"/>
      <c r="O27" s="114"/>
      <c r="Q27" s="90"/>
      <c r="S27" s="171"/>
    </row>
    <row r="28" spans="1:19" ht="26.25" customHeight="1" thickBot="1" x14ac:dyDescent="0.3">
      <c r="A28" s="230"/>
      <c r="B28" s="33" t="s">
        <v>323</v>
      </c>
      <c r="C28" s="55" t="s">
        <v>261</v>
      </c>
      <c r="D28" s="124"/>
      <c r="E28" s="124"/>
      <c r="F28" s="124"/>
      <c r="G28" s="124"/>
      <c r="H28" s="124"/>
      <c r="I28" s="124"/>
      <c r="J28" s="124"/>
      <c r="K28" s="124"/>
      <c r="L28" s="124"/>
      <c r="M28" s="114"/>
      <c r="N28" s="114"/>
      <c r="O28" s="114"/>
      <c r="Q28" s="90"/>
      <c r="S28" s="171"/>
    </row>
    <row r="29" spans="1:19" ht="26.25" customHeight="1" thickBot="1" x14ac:dyDescent="0.3">
      <c r="A29" s="231"/>
      <c r="B29" s="33" t="s">
        <v>48</v>
      </c>
      <c r="C29" s="55" t="s">
        <v>269</v>
      </c>
      <c r="D29" s="124"/>
      <c r="E29" s="124"/>
      <c r="F29" s="124"/>
      <c r="G29" s="124"/>
      <c r="H29" s="124"/>
      <c r="I29" s="124"/>
      <c r="J29" s="124"/>
      <c r="K29" s="124"/>
      <c r="L29" s="124"/>
      <c r="M29" s="119"/>
      <c r="N29" s="119"/>
      <c r="O29" s="119"/>
      <c r="Q29" s="90"/>
      <c r="S29" s="172"/>
    </row>
    <row r="30" spans="1:19" ht="29.25" customHeight="1" thickBot="1" x14ac:dyDescent="0.3">
      <c r="A30" s="229" t="s">
        <v>225</v>
      </c>
      <c r="B30" s="33" t="s">
        <v>314</v>
      </c>
      <c r="C30" s="55" t="s">
        <v>261</v>
      </c>
      <c r="D30" s="124"/>
      <c r="E30" s="124"/>
      <c r="F30" s="124"/>
      <c r="G30" s="124"/>
      <c r="H30" s="124"/>
      <c r="I30" s="124"/>
      <c r="J30" s="124"/>
      <c r="K30" s="124"/>
      <c r="L30" s="124"/>
      <c r="M30" s="119"/>
      <c r="N30" s="119"/>
      <c r="O30" s="119"/>
      <c r="Q30" s="90"/>
      <c r="S30" s="237"/>
    </row>
    <row r="31" spans="1:19" ht="29.25" customHeight="1" thickBot="1" x14ac:dyDescent="0.3">
      <c r="A31" s="230"/>
      <c r="B31" s="33" t="s">
        <v>312</v>
      </c>
      <c r="C31" s="55" t="s">
        <v>261</v>
      </c>
      <c r="D31" s="124"/>
      <c r="E31" s="124"/>
      <c r="F31" s="124"/>
      <c r="G31" s="124"/>
      <c r="H31" s="124"/>
      <c r="I31" s="124"/>
      <c r="J31" s="124"/>
      <c r="K31" s="124"/>
      <c r="L31" s="124"/>
      <c r="M31" s="119"/>
      <c r="N31" s="119"/>
      <c r="O31" s="119"/>
      <c r="Q31" s="90"/>
      <c r="S31" s="171"/>
    </row>
    <row r="32" spans="1:19" ht="29.25" customHeight="1" thickBot="1" x14ac:dyDescent="0.3">
      <c r="A32" s="230"/>
      <c r="B32" s="33" t="s">
        <v>313</v>
      </c>
      <c r="C32" s="55" t="s">
        <v>261</v>
      </c>
      <c r="D32" s="124"/>
      <c r="E32" s="124"/>
      <c r="F32" s="124"/>
      <c r="G32" s="124"/>
      <c r="H32" s="124"/>
      <c r="I32" s="124"/>
      <c r="J32" s="124"/>
      <c r="K32" s="124"/>
      <c r="L32" s="124"/>
      <c r="M32" s="119"/>
      <c r="N32" s="119"/>
      <c r="O32" s="119"/>
      <c r="Q32" s="90"/>
      <c r="S32" s="171"/>
    </row>
    <row r="33" spans="1:19" ht="29.25" customHeight="1" thickBot="1" x14ac:dyDescent="0.3">
      <c r="A33" s="230"/>
      <c r="B33" s="33" t="s">
        <v>323</v>
      </c>
      <c r="C33" s="55" t="s">
        <v>261</v>
      </c>
      <c r="D33" s="124"/>
      <c r="E33" s="124"/>
      <c r="F33" s="124"/>
      <c r="G33" s="124"/>
      <c r="H33" s="124"/>
      <c r="I33" s="124"/>
      <c r="J33" s="124"/>
      <c r="K33" s="124"/>
      <c r="L33" s="124"/>
      <c r="M33" s="119"/>
      <c r="N33" s="119"/>
      <c r="O33" s="119"/>
      <c r="Q33" s="90"/>
      <c r="S33" s="171"/>
    </row>
    <row r="34" spans="1:19" ht="29.25" customHeight="1" thickBot="1" x14ac:dyDescent="0.3">
      <c r="A34" s="231"/>
      <c r="B34" s="33" t="s">
        <v>49</v>
      </c>
      <c r="C34" s="55" t="s">
        <v>269</v>
      </c>
      <c r="D34" s="124"/>
      <c r="E34" s="124"/>
      <c r="F34" s="124"/>
      <c r="G34" s="124"/>
      <c r="H34" s="124"/>
      <c r="I34" s="124"/>
      <c r="J34" s="124"/>
      <c r="K34" s="124"/>
      <c r="L34" s="124"/>
      <c r="M34" s="119"/>
      <c r="N34" s="119"/>
      <c r="O34" s="119"/>
      <c r="Q34" s="90"/>
      <c r="S34" s="172"/>
    </row>
    <row r="35" spans="1:19" ht="27" customHeight="1" thickBot="1" x14ac:dyDescent="0.3">
      <c r="A35" s="229" t="s">
        <v>226</v>
      </c>
      <c r="B35" s="33" t="s">
        <v>314</v>
      </c>
      <c r="C35" s="55" t="s">
        <v>261</v>
      </c>
      <c r="D35" s="124"/>
      <c r="E35" s="124"/>
      <c r="F35" s="124"/>
      <c r="G35" s="124"/>
      <c r="H35" s="124"/>
      <c r="I35" s="124"/>
      <c r="J35" s="124"/>
      <c r="K35" s="124"/>
      <c r="L35" s="124"/>
      <c r="M35" s="119"/>
      <c r="N35" s="119"/>
      <c r="O35" s="119"/>
      <c r="Q35" s="90"/>
      <c r="S35" s="237"/>
    </row>
    <row r="36" spans="1:19" ht="27" customHeight="1" thickBot="1" x14ac:dyDescent="0.3">
      <c r="A36" s="235"/>
      <c r="B36" s="64" t="s">
        <v>312</v>
      </c>
      <c r="C36" s="55" t="s">
        <v>261</v>
      </c>
      <c r="D36" s="124"/>
      <c r="E36" s="124"/>
      <c r="F36" s="124"/>
      <c r="G36" s="124"/>
      <c r="H36" s="124"/>
      <c r="I36" s="124"/>
      <c r="J36" s="124"/>
      <c r="K36" s="124"/>
      <c r="L36" s="124"/>
      <c r="M36" s="119"/>
      <c r="N36" s="119"/>
      <c r="O36" s="119"/>
      <c r="Q36" s="90"/>
      <c r="S36" s="171"/>
    </row>
    <row r="37" spans="1:19" ht="27" customHeight="1" thickBot="1" x14ac:dyDescent="0.3">
      <c r="A37" s="230"/>
      <c r="B37" s="64" t="s">
        <v>313</v>
      </c>
      <c r="C37" s="55" t="s">
        <v>261</v>
      </c>
      <c r="D37" s="124"/>
      <c r="E37" s="124"/>
      <c r="F37" s="124"/>
      <c r="G37" s="124"/>
      <c r="H37" s="124"/>
      <c r="I37" s="124"/>
      <c r="J37" s="124"/>
      <c r="K37" s="124"/>
      <c r="L37" s="124"/>
      <c r="M37" s="119"/>
      <c r="N37" s="119"/>
      <c r="O37" s="119"/>
      <c r="Q37" s="90"/>
      <c r="S37" s="171"/>
    </row>
    <row r="38" spans="1:19" ht="27" customHeight="1" thickBot="1" x14ac:dyDescent="0.3">
      <c r="A38" s="230"/>
      <c r="B38" s="64" t="s">
        <v>323</v>
      </c>
      <c r="C38" s="55" t="s">
        <v>261</v>
      </c>
      <c r="D38" s="124"/>
      <c r="E38" s="124"/>
      <c r="F38" s="124"/>
      <c r="G38" s="124"/>
      <c r="H38" s="124"/>
      <c r="I38" s="124"/>
      <c r="J38" s="124"/>
      <c r="K38" s="124"/>
      <c r="L38" s="124"/>
      <c r="M38" s="119"/>
      <c r="N38" s="119"/>
      <c r="O38" s="119"/>
      <c r="Q38" s="90"/>
      <c r="S38" s="171"/>
    </row>
    <row r="39" spans="1:19" ht="27" customHeight="1" thickBot="1" x14ac:dyDescent="0.3">
      <c r="A39" s="231"/>
      <c r="B39" s="64" t="s">
        <v>50</v>
      </c>
      <c r="C39" s="55" t="s">
        <v>269</v>
      </c>
      <c r="D39" s="124"/>
      <c r="E39" s="124"/>
      <c r="F39" s="124"/>
      <c r="G39" s="124"/>
      <c r="H39" s="124"/>
      <c r="I39" s="124"/>
      <c r="J39" s="124"/>
      <c r="K39" s="124"/>
      <c r="L39" s="124"/>
      <c r="M39" s="119"/>
      <c r="N39" s="119"/>
      <c r="O39" s="119"/>
      <c r="Q39" s="90"/>
      <c r="S39" s="172"/>
    </row>
    <row r="40" spans="1:19" ht="13.5" customHeight="1" thickBot="1" x14ac:dyDescent="0.3">
      <c r="A40" s="229" t="s">
        <v>229</v>
      </c>
      <c r="B40" s="64" t="s">
        <v>314</v>
      </c>
      <c r="C40" s="55" t="s">
        <v>261</v>
      </c>
      <c r="D40" s="124"/>
      <c r="E40" s="124"/>
      <c r="F40" s="124"/>
      <c r="G40" s="124"/>
      <c r="H40" s="124"/>
      <c r="I40" s="124"/>
      <c r="J40" s="124"/>
      <c r="K40" s="124"/>
      <c r="L40" s="124"/>
      <c r="M40" s="119"/>
      <c r="N40" s="119"/>
      <c r="O40" s="119"/>
      <c r="Q40" s="90"/>
      <c r="S40" s="237"/>
    </row>
    <row r="41" spans="1:19" ht="15.75" thickBot="1" x14ac:dyDescent="0.3">
      <c r="A41" s="230"/>
      <c r="B41" s="64" t="s">
        <v>312</v>
      </c>
      <c r="C41" s="55" t="s">
        <v>261</v>
      </c>
      <c r="D41" s="124"/>
      <c r="E41" s="124"/>
      <c r="F41" s="124"/>
      <c r="G41" s="124"/>
      <c r="H41" s="124"/>
      <c r="I41" s="124"/>
      <c r="J41" s="124"/>
      <c r="K41" s="124"/>
      <c r="L41" s="124"/>
      <c r="M41" s="119"/>
      <c r="N41" s="119"/>
      <c r="O41" s="119"/>
      <c r="Q41" s="90"/>
      <c r="S41" s="182"/>
    </row>
    <row r="42" spans="1:19" ht="15.75" thickBot="1" x14ac:dyDescent="0.3">
      <c r="A42" s="230"/>
      <c r="B42" s="64" t="s">
        <v>313</v>
      </c>
      <c r="C42" s="55" t="s">
        <v>261</v>
      </c>
      <c r="D42" s="124"/>
      <c r="E42" s="124"/>
      <c r="F42" s="124"/>
      <c r="G42" s="124"/>
      <c r="H42" s="124"/>
      <c r="I42" s="124"/>
      <c r="J42" s="124"/>
      <c r="K42" s="124"/>
      <c r="L42" s="124"/>
      <c r="M42" s="119"/>
      <c r="N42" s="119"/>
      <c r="O42" s="119"/>
      <c r="Q42" s="90"/>
      <c r="S42" s="182"/>
    </row>
    <row r="43" spans="1:19" ht="15.75" thickBot="1" x14ac:dyDescent="0.3">
      <c r="A43" s="230"/>
      <c r="B43" s="64" t="s">
        <v>323</v>
      </c>
      <c r="C43" s="55" t="s">
        <v>261</v>
      </c>
      <c r="D43" s="124"/>
      <c r="E43" s="124"/>
      <c r="F43" s="124"/>
      <c r="G43" s="124"/>
      <c r="H43" s="124"/>
      <c r="I43" s="124"/>
      <c r="J43" s="124"/>
      <c r="K43" s="124"/>
      <c r="L43" s="124"/>
      <c r="M43" s="119"/>
      <c r="N43" s="119"/>
      <c r="O43" s="119"/>
      <c r="Q43" s="90"/>
      <c r="S43" s="182"/>
    </row>
    <row r="44" spans="1:19" ht="29.25" customHeight="1" thickBot="1" x14ac:dyDescent="0.3">
      <c r="A44" s="231"/>
      <c r="B44" s="64" t="s">
        <v>39</v>
      </c>
      <c r="C44" s="55" t="s">
        <v>269</v>
      </c>
      <c r="D44" s="124"/>
      <c r="E44" s="124"/>
      <c r="F44" s="124"/>
      <c r="G44" s="124"/>
      <c r="H44" s="124"/>
      <c r="I44" s="124"/>
      <c r="J44" s="124"/>
      <c r="K44" s="124"/>
      <c r="L44" s="124"/>
      <c r="M44" s="119"/>
      <c r="N44" s="119"/>
      <c r="O44" s="119"/>
      <c r="Q44" s="90"/>
      <c r="S44" s="183"/>
    </row>
    <row r="45" spans="1:19" ht="27" customHeight="1" thickBot="1" x14ac:dyDescent="0.3">
      <c r="A45" s="229" t="s">
        <v>325</v>
      </c>
      <c r="B45" s="64" t="s">
        <v>311</v>
      </c>
      <c r="C45" s="55" t="s">
        <v>261</v>
      </c>
      <c r="D45" s="124"/>
      <c r="E45" s="124"/>
      <c r="F45" s="124"/>
      <c r="G45" s="124"/>
      <c r="H45" s="124"/>
      <c r="I45" s="124"/>
      <c r="J45" s="124"/>
      <c r="K45" s="124"/>
      <c r="L45" s="124"/>
      <c r="M45" s="119"/>
      <c r="N45" s="119"/>
      <c r="O45" s="119"/>
      <c r="Q45" s="90"/>
      <c r="S45" s="237"/>
    </row>
    <row r="46" spans="1:19" ht="27" customHeight="1" thickBot="1" x14ac:dyDescent="0.3">
      <c r="A46" s="230"/>
      <c r="B46" s="64" t="s">
        <v>312</v>
      </c>
      <c r="C46" s="55" t="s">
        <v>261</v>
      </c>
      <c r="D46" s="124"/>
      <c r="E46" s="124"/>
      <c r="F46" s="124"/>
      <c r="G46" s="124"/>
      <c r="H46" s="124"/>
      <c r="I46" s="124"/>
      <c r="J46" s="124"/>
      <c r="K46" s="124"/>
      <c r="L46" s="124"/>
      <c r="M46" s="119"/>
      <c r="N46" s="119"/>
      <c r="O46" s="119"/>
      <c r="Q46" s="90"/>
      <c r="S46" s="182"/>
    </row>
    <row r="47" spans="1:19" ht="27" customHeight="1" thickBot="1" x14ac:dyDescent="0.3">
      <c r="A47" s="230"/>
      <c r="B47" s="64" t="s">
        <v>313</v>
      </c>
      <c r="C47" s="55" t="s">
        <v>261</v>
      </c>
      <c r="D47" s="124"/>
      <c r="E47" s="124"/>
      <c r="F47" s="124"/>
      <c r="G47" s="124"/>
      <c r="H47" s="124"/>
      <c r="I47" s="124"/>
      <c r="J47" s="124"/>
      <c r="K47" s="124"/>
      <c r="L47" s="124"/>
      <c r="M47" s="119"/>
      <c r="N47" s="119"/>
      <c r="O47" s="119"/>
      <c r="Q47" s="90"/>
      <c r="S47" s="182"/>
    </row>
    <row r="48" spans="1:19" ht="27" customHeight="1" thickBot="1" x14ac:dyDescent="0.3">
      <c r="A48" s="230"/>
      <c r="B48" s="33" t="s">
        <v>323</v>
      </c>
      <c r="C48" s="55" t="s">
        <v>261</v>
      </c>
      <c r="D48" s="124"/>
      <c r="E48" s="124"/>
      <c r="F48" s="124"/>
      <c r="G48" s="124"/>
      <c r="H48" s="124"/>
      <c r="I48" s="124"/>
      <c r="J48" s="124"/>
      <c r="K48" s="124"/>
      <c r="L48" s="124"/>
      <c r="M48" s="119"/>
      <c r="N48" s="119"/>
      <c r="O48" s="119"/>
      <c r="Q48" s="90"/>
      <c r="S48" s="182"/>
    </row>
    <row r="49" spans="1:19" ht="27" customHeight="1" thickBot="1" x14ac:dyDescent="0.3">
      <c r="A49" s="231"/>
      <c r="B49" s="33" t="s">
        <v>40</v>
      </c>
      <c r="C49" s="55" t="s">
        <v>269</v>
      </c>
      <c r="D49" s="124"/>
      <c r="E49" s="124"/>
      <c r="F49" s="124"/>
      <c r="G49" s="124"/>
      <c r="H49" s="124"/>
      <c r="I49" s="124"/>
      <c r="J49" s="124"/>
      <c r="K49" s="124"/>
      <c r="L49" s="124"/>
      <c r="M49" s="119"/>
      <c r="N49" s="119"/>
      <c r="O49" s="119"/>
      <c r="Q49" s="90"/>
      <c r="S49" s="183"/>
    </row>
    <row r="50" spans="1:19" ht="15.75" customHeight="1" thickBot="1" x14ac:dyDescent="0.3">
      <c r="A50" s="229" t="s">
        <v>227</v>
      </c>
      <c r="B50" s="33" t="s">
        <v>314</v>
      </c>
      <c r="C50" s="55" t="s">
        <v>261</v>
      </c>
      <c r="D50" s="124"/>
      <c r="E50" s="124"/>
      <c r="F50" s="124"/>
      <c r="G50" s="124"/>
      <c r="H50" s="124"/>
      <c r="I50" s="124"/>
      <c r="J50" s="124"/>
      <c r="K50" s="124"/>
      <c r="L50" s="124"/>
      <c r="M50" s="119"/>
      <c r="N50" s="119"/>
      <c r="O50" s="119"/>
      <c r="Q50" s="90"/>
      <c r="S50" s="238"/>
    </row>
    <row r="51" spans="1:19" ht="15.75" thickBot="1" x14ac:dyDescent="0.3">
      <c r="A51" s="230"/>
      <c r="B51" s="33" t="s">
        <v>312</v>
      </c>
      <c r="C51" s="55" t="s">
        <v>261</v>
      </c>
      <c r="D51" s="124"/>
      <c r="E51" s="124"/>
      <c r="F51" s="124"/>
      <c r="G51" s="124"/>
      <c r="H51" s="124"/>
      <c r="I51" s="124"/>
      <c r="J51" s="124"/>
      <c r="K51" s="124"/>
      <c r="L51" s="124"/>
      <c r="M51" s="119"/>
      <c r="N51" s="119"/>
      <c r="O51" s="119"/>
      <c r="Q51" s="90"/>
      <c r="S51" s="238"/>
    </row>
    <row r="52" spans="1:19" ht="15.75" thickBot="1" x14ac:dyDescent="0.3">
      <c r="A52" s="230"/>
      <c r="B52" s="33" t="s">
        <v>313</v>
      </c>
      <c r="C52" s="55" t="s">
        <v>261</v>
      </c>
      <c r="D52" s="124"/>
      <c r="E52" s="124"/>
      <c r="F52" s="124"/>
      <c r="G52" s="124"/>
      <c r="H52" s="124"/>
      <c r="I52" s="124"/>
      <c r="J52" s="124"/>
      <c r="K52" s="124"/>
      <c r="L52" s="124"/>
      <c r="M52" s="119"/>
      <c r="N52" s="119"/>
      <c r="O52" s="119"/>
      <c r="Q52" s="90"/>
      <c r="S52" s="238"/>
    </row>
    <row r="53" spans="1:19" ht="15.75" thickBot="1" x14ac:dyDescent="0.3">
      <c r="A53" s="230"/>
      <c r="B53" s="33" t="s">
        <v>323</v>
      </c>
      <c r="C53" s="55" t="s">
        <v>261</v>
      </c>
      <c r="D53" s="124"/>
      <c r="E53" s="124"/>
      <c r="F53" s="124"/>
      <c r="G53" s="124"/>
      <c r="H53" s="124"/>
      <c r="I53" s="124"/>
      <c r="J53" s="124"/>
      <c r="K53" s="124"/>
      <c r="L53" s="124"/>
      <c r="M53" s="119"/>
      <c r="N53" s="119"/>
      <c r="O53" s="119"/>
      <c r="Q53" s="90"/>
      <c r="S53" s="238"/>
    </row>
    <row r="54" spans="1:19" ht="26.25" customHeight="1" thickBot="1" x14ac:dyDescent="0.3">
      <c r="A54" s="231"/>
      <c r="B54" s="33" t="s">
        <v>41</v>
      </c>
      <c r="C54" s="55" t="s">
        <v>269</v>
      </c>
      <c r="D54" s="124"/>
      <c r="E54" s="124"/>
      <c r="F54" s="124"/>
      <c r="G54" s="124"/>
      <c r="H54" s="124"/>
      <c r="I54" s="124"/>
      <c r="J54" s="124"/>
      <c r="K54" s="124"/>
      <c r="L54" s="124"/>
      <c r="M54" s="119"/>
      <c r="N54" s="119"/>
      <c r="O54" s="119"/>
      <c r="Q54" s="90"/>
      <c r="S54" s="238"/>
    </row>
    <row r="55" spans="1:19" ht="15.75" customHeight="1" thickBot="1" x14ac:dyDescent="0.3">
      <c r="A55" s="229" t="s">
        <v>228</v>
      </c>
      <c r="B55" s="33" t="s">
        <v>314</v>
      </c>
      <c r="C55" s="55" t="s">
        <v>261</v>
      </c>
      <c r="D55" s="124"/>
      <c r="E55" s="124"/>
      <c r="F55" s="124"/>
      <c r="G55" s="124"/>
      <c r="H55" s="124"/>
      <c r="I55" s="124"/>
      <c r="J55" s="124"/>
      <c r="K55" s="124"/>
      <c r="L55" s="124"/>
      <c r="M55" s="119"/>
      <c r="N55" s="119"/>
      <c r="O55" s="119"/>
      <c r="Q55" s="90"/>
      <c r="S55" s="238"/>
    </row>
    <row r="56" spans="1:19" ht="15.75" thickBot="1" x14ac:dyDescent="0.3">
      <c r="A56" s="230"/>
      <c r="B56" s="33" t="s">
        <v>312</v>
      </c>
      <c r="C56" s="55" t="s">
        <v>261</v>
      </c>
      <c r="D56" s="124"/>
      <c r="E56" s="124"/>
      <c r="F56" s="124"/>
      <c r="G56" s="124"/>
      <c r="H56" s="124"/>
      <c r="I56" s="124"/>
      <c r="J56" s="124"/>
      <c r="K56" s="124"/>
      <c r="L56" s="124"/>
      <c r="M56" s="119"/>
      <c r="N56" s="119"/>
      <c r="O56" s="119"/>
      <c r="Q56" s="90"/>
      <c r="S56" s="238"/>
    </row>
    <row r="57" spans="1:19" ht="15.75" thickBot="1" x14ac:dyDescent="0.3">
      <c r="A57" s="230"/>
      <c r="B57" s="33" t="s">
        <v>313</v>
      </c>
      <c r="C57" s="55" t="s">
        <v>261</v>
      </c>
      <c r="D57" s="124"/>
      <c r="E57" s="124"/>
      <c r="F57" s="124"/>
      <c r="G57" s="124"/>
      <c r="H57" s="124"/>
      <c r="I57" s="124"/>
      <c r="J57" s="124"/>
      <c r="K57" s="124"/>
      <c r="L57" s="124"/>
      <c r="M57" s="119"/>
      <c r="N57" s="119"/>
      <c r="O57" s="119"/>
      <c r="Q57" s="90"/>
      <c r="S57" s="238"/>
    </row>
    <row r="58" spans="1:19" ht="15.75" thickBot="1" x14ac:dyDescent="0.3">
      <c r="A58" s="230"/>
      <c r="B58" s="33" t="s">
        <v>323</v>
      </c>
      <c r="C58" s="55" t="s">
        <v>261</v>
      </c>
      <c r="D58" s="124"/>
      <c r="E58" s="124"/>
      <c r="F58" s="124"/>
      <c r="G58" s="124"/>
      <c r="H58" s="124"/>
      <c r="I58" s="124"/>
      <c r="J58" s="124"/>
      <c r="K58" s="124"/>
      <c r="L58" s="124"/>
      <c r="M58" s="119"/>
      <c r="N58" s="119"/>
      <c r="O58" s="119"/>
      <c r="Q58" s="90"/>
      <c r="S58" s="238"/>
    </row>
    <row r="59" spans="1:19" ht="26.25" thickBot="1" x14ac:dyDescent="0.3">
      <c r="A59" s="231"/>
      <c r="B59" s="33" t="s">
        <v>42</v>
      </c>
      <c r="C59" s="55" t="s">
        <v>269</v>
      </c>
      <c r="D59" s="124"/>
      <c r="E59" s="124"/>
      <c r="F59" s="124"/>
      <c r="G59" s="124"/>
      <c r="H59" s="124"/>
      <c r="I59" s="124"/>
      <c r="J59" s="124"/>
      <c r="K59" s="124"/>
      <c r="L59" s="124"/>
      <c r="M59" s="119"/>
      <c r="N59" s="119"/>
      <c r="O59" s="119"/>
      <c r="Q59" s="90"/>
      <c r="S59" s="238"/>
    </row>
    <row r="60" spans="1:19" s="77" customFormat="1" ht="18" customHeight="1" thickBot="1" x14ac:dyDescent="0.3">
      <c r="A60" s="168" t="s">
        <v>326</v>
      </c>
      <c r="B60" s="33" t="s">
        <v>311</v>
      </c>
      <c r="C60" s="55" t="s">
        <v>261</v>
      </c>
      <c r="D60" s="124"/>
      <c r="E60" s="124"/>
      <c r="F60" s="124"/>
      <c r="G60" s="124"/>
      <c r="H60" s="124"/>
      <c r="I60" s="124"/>
      <c r="J60" s="124"/>
      <c r="K60" s="124"/>
      <c r="L60" s="124"/>
      <c r="M60" s="119"/>
      <c r="N60" s="119"/>
      <c r="O60" s="119"/>
      <c r="Q60" s="90"/>
      <c r="S60" s="239"/>
    </row>
    <row r="61" spans="1:19" s="77" customFormat="1" ht="15.75" thickBot="1" x14ac:dyDescent="0.3">
      <c r="A61" s="169"/>
      <c r="B61" s="33" t="s">
        <v>312</v>
      </c>
      <c r="C61" s="55" t="s">
        <v>261</v>
      </c>
      <c r="D61" s="124"/>
      <c r="E61" s="124"/>
      <c r="F61" s="124"/>
      <c r="G61" s="124"/>
      <c r="H61" s="124"/>
      <c r="I61" s="124"/>
      <c r="J61" s="124"/>
      <c r="K61" s="124"/>
      <c r="L61" s="124"/>
      <c r="M61" s="119"/>
      <c r="N61" s="119"/>
      <c r="O61" s="119"/>
      <c r="Q61" s="90"/>
      <c r="S61" s="239"/>
    </row>
    <row r="62" spans="1:19" s="77" customFormat="1" ht="15.75" thickBot="1" x14ac:dyDescent="0.3">
      <c r="A62" s="169"/>
      <c r="B62" s="33" t="s">
        <v>313</v>
      </c>
      <c r="C62" s="55" t="s">
        <v>261</v>
      </c>
      <c r="D62" s="124"/>
      <c r="E62" s="124"/>
      <c r="F62" s="124"/>
      <c r="G62" s="124"/>
      <c r="H62" s="124"/>
      <c r="I62" s="124"/>
      <c r="J62" s="124"/>
      <c r="K62" s="124"/>
      <c r="L62" s="124"/>
      <c r="M62" s="119"/>
      <c r="N62" s="119"/>
      <c r="O62" s="119"/>
      <c r="Q62" s="90"/>
      <c r="S62" s="239"/>
    </row>
    <row r="63" spans="1:19" s="77" customFormat="1" ht="15.75" thickBot="1" x14ac:dyDescent="0.3">
      <c r="A63" s="169"/>
      <c r="B63" s="33" t="s">
        <v>323</v>
      </c>
      <c r="C63" s="55" t="s">
        <v>261</v>
      </c>
      <c r="D63" s="124"/>
      <c r="E63" s="124"/>
      <c r="F63" s="124"/>
      <c r="G63" s="124"/>
      <c r="H63" s="124"/>
      <c r="I63" s="124"/>
      <c r="J63" s="124"/>
      <c r="K63" s="124"/>
      <c r="L63" s="124"/>
      <c r="M63" s="119"/>
      <c r="N63" s="119"/>
      <c r="O63" s="119"/>
      <c r="Q63" s="90"/>
      <c r="S63" s="239"/>
    </row>
    <row r="64" spans="1:19" s="77" customFormat="1" ht="27.75" customHeight="1" thickBot="1" x14ac:dyDescent="0.3">
      <c r="A64" s="170"/>
      <c r="B64" s="33" t="s">
        <v>43</v>
      </c>
      <c r="C64" s="55" t="s">
        <v>269</v>
      </c>
      <c r="D64" s="124"/>
      <c r="E64" s="124"/>
      <c r="F64" s="124"/>
      <c r="G64" s="124"/>
      <c r="H64" s="124"/>
      <c r="I64" s="124"/>
      <c r="J64" s="124"/>
      <c r="K64" s="124"/>
      <c r="L64" s="124"/>
      <c r="M64" s="119"/>
      <c r="N64" s="119"/>
      <c r="O64" s="119"/>
      <c r="Q64" s="90"/>
      <c r="S64" s="239"/>
    </row>
    <row r="65" spans="1:19" ht="15.75" customHeight="1" thickBot="1" x14ac:dyDescent="0.3">
      <c r="A65" s="229" t="s">
        <v>327</v>
      </c>
      <c r="B65" s="33" t="s">
        <v>314</v>
      </c>
      <c r="C65" s="55" t="s">
        <v>261</v>
      </c>
      <c r="D65" s="124"/>
      <c r="E65" s="124"/>
      <c r="F65" s="124"/>
      <c r="G65" s="124"/>
      <c r="H65" s="124"/>
      <c r="I65" s="124"/>
      <c r="J65" s="124"/>
      <c r="K65" s="124"/>
      <c r="L65" s="124"/>
      <c r="M65" s="119"/>
      <c r="N65" s="119"/>
      <c r="O65" s="119"/>
      <c r="Q65" s="90"/>
      <c r="S65" s="239"/>
    </row>
    <row r="66" spans="1:19" ht="15.75" thickBot="1" x14ac:dyDescent="0.3">
      <c r="A66" s="230"/>
      <c r="B66" s="33" t="s">
        <v>312</v>
      </c>
      <c r="C66" s="55" t="s">
        <v>261</v>
      </c>
      <c r="D66" s="124"/>
      <c r="E66" s="124"/>
      <c r="F66" s="124"/>
      <c r="G66" s="124"/>
      <c r="H66" s="124"/>
      <c r="I66" s="124"/>
      <c r="J66" s="124"/>
      <c r="K66" s="124"/>
      <c r="L66" s="124"/>
      <c r="M66" s="119"/>
      <c r="N66" s="119"/>
      <c r="O66" s="119"/>
      <c r="Q66" s="90"/>
      <c r="S66" s="239"/>
    </row>
    <row r="67" spans="1:19" ht="15.75" thickBot="1" x14ac:dyDescent="0.3">
      <c r="A67" s="230"/>
      <c r="B67" s="33" t="s">
        <v>313</v>
      </c>
      <c r="C67" s="55" t="s">
        <v>261</v>
      </c>
      <c r="D67" s="124"/>
      <c r="E67" s="124"/>
      <c r="F67" s="124"/>
      <c r="G67" s="124"/>
      <c r="H67" s="124"/>
      <c r="I67" s="124"/>
      <c r="J67" s="124"/>
      <c r="K67" s="124"/>
      <c r="L67" s="124"/>
      <c r="M67" s="119"/>
      <c r="N67" s="119"/>
      <c r="O67" s="119"/>
      <c r="Q67" s="90"/>
      <c r="S67" s="239"/>
    </row>
    <row r="68" spans="1:19" ht="15.75" thickBot="1" x14ac:dyDescent="0.3">
      <c r="A68" s="230"/>
      <c r="B68" s="33" t="s">
        <v>323</v>
      </c>
      <c r="C68" s="55" t="s">
        <v>261</v>
      </c>
      <c r="D68" s="124"/>
      <c r="E68" s="124"/>
      <c r="F68" s="124"/>
      <c r="G68" s="124"/>
      <c r="H68" s="124"/>
      <c r="I68" s="124"/>
      <c r="J68" s="124"/>
      <c r="K68" s="124"/>
      <c r="L68" s="124"/>
      <c r="M68" s="119"/>
      <c r="N68" s="119"/>
      <c r="O68" s="119"/>
      <c r="Q68" s="90"/>
      <c r="S68" s="239"/>
    </row>
    <row r="69" spans="1:19" ht="31.5" customHeight="1" thickBot="1" x14ac:dyDescent="0.3">
      <c r="A69" s="231"/>
      <c r="B69" s="33" t="s">
        <v>44</v>
      </c>
      <c r="C69" s="55" t="s">
        <v>269</v>
      </c>
      <c r="D69" s="124"/>
      <c r="E69" s="124"/>
      <c r="F69" s="124"/>
      <c r="G69" s="124"/>
      <c r="H69" s="124"/>
      <c r="I69" s="124"/>
      <c r="J69" s="124"/>
      <c r="K69" s="124"/>
      <c r="L69" s="124"/>
      <c r="M69" s="119"/>
      <c r="N69" s="119"/>
      <c r="O69" s="119"/>
      <c r="Q69" s="90"/>
      <c r="S69" s="239"/>
    </row>
    <row r="70" spans="1:19" ht="17.25" customHeight="1" thickBot="1" x14ac:dyDescent="0.3">
      <c r="A70" s="165" t="s">
        <v>328</v>
      </c>
      <c r="B70" s="33" t="s">
        <v>311</v>
      </c>
      <c r="C70" s="55" t="s">
        <v>261</v>
      </c>
      <c r="D70" s="124">
        <v>4</v>
      </c>
      <c r="E70" s="124">
        <v>4</v>
      </c>
      <c r="F70" s="124">
        <v>4</v>
      </c>
      <c r="G70" s="124">
        <v>4</v>
      </c>
      <c r="H70" s="124">
        <v>4</v>
      </c>
      <c r="I70" s="124">
        <v>4</v>
      </c>
      <c r="J70" s="124">
        <v>4</v>
      </c>
      <c r="K70" s="124">
        <v>4</v>
      </c>
      <c r="L70" s="124">
        <v>4</v>
      </c>
      <c r="M70" s="124">
        <v>4</v>
      </c>
      <c r="N70" s="124">
        <v>4</v>
      </c>
      <c r="O70" s="124">
        <v>4</v>
      </c>
      <c r="Q70" s="90"/>
      <c r="S70" s="239"/>
    </row>
    <row r="71" spans="1:19" ht="15.75" thickBot="1" x14ac:dyDescent="0.3">
      <c r="A71" s="166"/>
      <c r="B71" s="33" t="s">
        <v>312</v>
      </c>
      <c r="C71" s="55" t="s">
        <v>261</v>
      </c>
      <c r="D71" s="124">
        <v>4</v>
      </c>
      <c r="E71" s="124">
        <v>4</v>
      </c>
      <c r="F71" s="124">
        <v>4</v>
      </c>
      <c r="G71" s="124">
        <v>4</v>
      </c>
      <c r="H71" s="124">
        <v>4</v>
      </c>
      <c r="I71" s="124">
        <v>4</v>
      </c>
      <c r="J71" s="124">
        <v>4</v>
      </c>
      <c r="K71" s="124">
        <v>4</v>
      </c>
      <c r="L71" s="124">
        <v>4</v>
      </c>
      <c r="M71" s="124">
        <v>4</v>
      </c>
      <c r="N71" s="124">
        <v>4</v>
      </c>
      <c r="O71" s="124">
        <v>4</v>
      </c>
      <c r="Q71" s="90"/>
      <c r="S71" s="239"/>
    </row>
    <row r="72" spans="1:19" ht="15.75" thickBot="1" x14ac:dyDescent="0.3">
      <c r="A72" s="166"/>
      <c r="B72" s="33" t="s">
        <v>313</v>
      </c>
      <c r="C72" s="55" t="s">
        <v>261</v>
      </c>
      <c r="D72" s="124">
        <v>4</v>
      </c>
      <c r="E72" s="124">
        <v>4</v>
      </c>
      <c r="F72" s="124">
        <v>4</v>
      </c>
      <c r="G72" s="124">
        <v>4</v>
      </c>
      <c r="H72" s="124">
        <v>4</v>
      </c>
      <c r="I72" s="124">
        <v>4</v>
      </c>
      <c r="J72" s="124">
        <v>4</v>
      </c>
      <c r="K72" s="124">
        <v>4</v>
      </c>
      <c r="L72" s="124">
        <v>4</v>
      </c>
      <c r="M72" s="124">
        <v>4</v>
      </c>
      <c r="N72" s="124">
        <v>4</v>
      </c>
      <c r="O72" s="124">
        <v>4</v>
      </c>
      <c r="Q72" s="90"/>
      <c r="S72" s="239"/>
    </row>
    <row r="73" spans="1:19" ht="15.75" thickBot="1" x14ac:dyDescent="0.3">
      <c r="A73" s="166"/>
      <c r="B73" s="33" t="s">
        <v>323</v>
      </c>
      <c r="C73" s="55" t="s">
        <v>261</v>
      </c>
      <c r="D73" s="124"/>
      <c r="E73" s="124"/>
      <c r="F73" s="124"/>
      <c r="G73" s="124"/>
      <c r="H73" s="124"/>
      <c r="I73" s="124"/>
      <c r="J73" s="124"/>
      <c r="K73" s="124"/>
      <c r="L73" s="124"/>
      <c r="M73" s="124"/>
      <c r="N73" s="124"/>
      <c r="O73" s="119"/>
      <c r="Q73" s="90"/>
      <c r="S73" s="239"/>
    </row>
    <row r="74" spans="1:19" ht="30" customHeight="1" thickBot="1" x14ac:dyDescent="0.3">
      <c r="A74" s="167"/>
      <c r="B74" s="33" t="s">
        <v>45</v>
      </c>
      <c r="C74" s="55" t="s">
        <v>269</v>
      </c>
      <c r="D74" s="124">
        <v>100</v>
      </c>
      <c r="E74" s="124">
        <v>100</v>
      </c>
      <c r="F74" s="124">
        <v>100</v>
      </c>
      <c r="G74" s="124">
        <v>100</v>
      </c>
      <c r="H74" s="124">
        <v>100</v>
      </c>
      <c r="I74" s="124">
        <v>100</v>
      </c>
      <c r="J74" s="124">
        <v>100</v>
      </c>
      <c r="K74" s="124">
        <v>100</v>
      </c>
      <c r="L74" s="124">
        <v>100</v>
      </c>
      <c r="M74" s="124">
        <v>100</v>
      </c>
      <c r="N74" s="124">
        <v>100</v>
      </c>
      <c r="O74" s="124">
        <v>100</v>
      </c>
      <c r="Q74" s="90"/>
      <c r="S74" s="239"/>
    </row>
    <row r="75" spans="1:19" ht="15.75" customHeight="1" thickBot="1" x14ac:dyDescent="0.3">
      <c r="A75" s="165" t="s">
        <v>424</v>
      </c>
      <c r="B75" s="33" t="s">
        <v>314</v>
      </c>
      <c r="C75" s="55" t="s">
        <v>261</v>
      </c>
      <c r="D75" s="124"/>
      <c r="E75" s="124"/>
      <c r="F75" s="124"/>
      <c r="G75" s="124"/>
      <c r="H75" s="124"/>
      <c r="I75" s="124"/>
      <c r="J75" s="124"/>
      <c r="K75" s="124"/>
      <c r="L75" s="124"/>
      <c r="M75" s="119"/>
      <c r="N75" s="119"/>
      <c r="O75" s="119"/>
      <c r="Q75" s="90"/>
      <c r="S75" s="171"/>
    </row>
    <row r="76" spans="1:19" ht="15.75" thickBot="1" x14ac:dyDescent="0.3">
      <c r="A76" s="166"/>
      <c r="B76" s="33" t="s">
        <v>312</v>
      </c>
      <c r="C76" s="55" t="s">
        <v>261</v>
      </c>
      <c r="D76" s="124"/>
      <c r="E76" s="124"/>
      <c r="F76" s="124"/>
      <c r="G76" s="124"/>
      <c r="H76" s="124"/>
      <c r="I76" s="124"/>
      <c r="J76" s="124"/>
      <c r="K76" s="124"/>
      <c r="L76" s="124"/>
      <c r="M76" s="119"/>
      <c r="N76" s="119"/>
      <c r="O76" s="119"/>
      <c r="Q76" s="90"/>
      <c r="S76" s="171"/>
    </row>
    <row r="77" spans="1:19" ht="15.75" thickBot="1" x14ac:dyDescent="0.3">
      <c r="A77" s="166"/>
      <c r="B77" s="33" t="s">
        <v>313</v>
      </c>
      <c r="C77" s="55" t="s">
        <v>261</v>
      </c>
      <c r="D77" s="124"/>
      <c r="E77" s="124"/>
      <c r="F77" s="124"/>
      <c r="G77" s="124"/>
      <c r="H77" s="124"/>
      <c r="I77" s="124"/>
      <c r="J77" s="124"/>
      <c r="K77" s="124"/>
      <c r="L77" s="124"/>
      <c r="M77" s="119"/>
      <c r="N77" s="119"/>
      <c r="O77" s="119"/>
      <c r="Q77" s="90"/>
      <c r="S77" s="171"/>
    </row>
    <row r="78" spans="1:19" ht="15.75" thickBot="1" x14ac:dyDescent="0.3">
      <c r="A78" s="166"/>
      <c r="B78" s="33" t="s">
        <v>323</v>
      </c>
      <c r="C78" s="55" t="s">
        <v>261</v>
      </c>
      <c r="D78" s="124"/>
      <c r="E78" s="124"/>
      <c r="F78" s="124"/>
      <c r="G78" s="124"/>
      <c r="H78" s="124"/>
      <c r="I78" s="124"/>
      <c r="J78" s="124"/>
      <c r="K78" s="124"/>
      <c r="L78" s="124"/>
      <c r="M78" s="119"/>
      <c r="N78" s="119"/>
      <c r="O78" s="119"/>
      <c r="Q78" s="90"/>
      <c r="S78" s="171"/>
    </row>
    <row r="79" spans="1:19" ht="26.25" thickBot="1" x14ac:dyDescent="0.3">
      <c r="A79" s="167"/>
      <c r="B79" s="33" t="s">
        <v>47</v>
      </c>
      <c r="C79" s="55" t="s">
        <v>269</v>
      </c>
      <c r="D79" s="124"/>
      <c r="E79" s="124"/>
      <c r="F79" s="124"/>
      <c r="G79" s="124"/>
      <c r="H79" s="124"/>
      <c r="I79" s="124"/>
      <c r="J79" s="124"/>
      <c r="K79" s="124"/>
      <c r="L79" s="124"/>
      <c r="M79" s="119"/>
      <c r="N79" s="119"/>
      <c r="O79" s="119"/>
      <c r="Q79" s="90"/>
      <c r="S79" s="172"/>
    </row>
    <row r="80" spans="1:19" ht="28.5" customHeight="1" thickBot="1" x14ac:dyDescent="0.3">
      <c r="A80" s="222" t="s">
        <v>100</v>
      </c>
      <c r="B80" s="46" t="s">
        <v>315</v>
      </c>
      <c r="C80" s="55" t="s">
        <v>261</v>
      </c>
      <c r="D80" s="124">
        <v>5</v>
      </c>
      <c r="E80" s="124">
        <v>5</v>
      </c>
      <c r="F80" s="124">
        <v>5</v>
      </c>
      <c r="G80" s="124">
        <v>5</v>
      </c>
      <c r="H80" s="124">
        <v>5</v>
      </c>
      <c r="I80" s="124">
        <v>5</v>
      </c>
      <c r="J80" s="124">
        <v>5</v>
      </c>
      <c r="K80" s="124">
        <v>5</v>
      </c>
      <c r="L80" s="124">
        <v>5</v>
      </c>
      <c r="M80" s="124">
        <v>5</v>
      </c>
      <c r="N80" s="124">
        <v>5</v>
      </c>
      <c r="O80" s="124">
        <v>5</v>
      </c>
      <c r="Q80" s="90"/>
      <c r="S80" s="236"/>
    </row>
    <row r="81" spans="1:19" ht="28.5" customHeight="1" thickBot="1" x14ac:dyDescent="0.3">
      <c r="A81" s="223"/>
      <c r="B81" s="46" t="s">
        <v>312</v>
      </c>
      <c r="C81" s="55" t="s">
        <v>261</v>
      </c>
      <c r="D81" s="124">
        <v>3</v>
      </c>
      <c r="E81" s="124">
        <v>3</v>
      </c>
      <c r="F81" s="124">
        <v>3</v>
      </c>
      <c r="G81" s="124">
        <v>3</v>
      </c>
      <c r="H81" s="124">
        <v>3</v>
      </c>
      <c r="I81" s="124">
        <v>3</v>
      </c>
      <c r="J81" s="124">
        <v>3</v>
      </c>
      <c r="K81" s="124">
        <v>5</v>
      </c>
      <c r="L81" s="124">
        <v>5</v>
      </c>
      <c r="M81" s="124">
        <v>5</v>
      </c>
      <c r="N81" s="124">
        <v>5</v>
      </c>
      <c r="O81" s="124">
        <v>5</v>
      </c>
      <c r="Q81" s="90"/>
      <c r="S81" s="171"/>
    </row>
    <row r="82" spans="1:19" ht="28.5" customHeight="1" thickBot="1" x14ac:dyDescent="0.3">
      <c r="A82" s="223"/>
      <c r="B82" s="46" t="s">
        <v>313</v>
      </c>
      <c r="C82" s="55" t="s">
        <v>261</v>
      </c>
      <c r="D82" s="124">
        <v>3</v>
      </c>
      <c r="E82" s="124">
        <v>3</v>
      </c>
      <c r="F82" s="124">
        <v>3</v>
      </c>
      <c r="G82" s="124">
        <v>3</v>
      </c>
      <c r="H82" s="124">
        <v>3</v>
      </c>
      <c r="I82" s="124">
        <v>3</v>
      </c>
      <c r="J82" s="124">
        <v>3</v>
      </c>
      <c r="K82" s="124">
        <v>5</v>
      </c>
      <c r="L82" s="124">
        <v>5</v>
      </c>
      <c r="M82" s="124">
        <v>5</v>
      </c>
      <c r="N82" s="124">
        <v>5</v>
      </c>
      <c r="O82" s="124">
        <v>5</v>
      </c>
      <c r="Q82" s="90"/>
      <c r="S82" s="171"/>
    </row>
    <row r="83" spans="1:19" ht="28.5" customHeight="1" thickBot="1" x14ac:dyDescent="0.3">
      <c r="A83" s="223"/>
      <c r="B83" s="70" t="s">
        <v>323</v>
      </c>
      <c r="C83" s="55" t="s">
        <v>261</v>
      </c>
      <c r="D83" s="124"/>
      <c r="E83" s="124"/>
      <c r="F83" s="124"/>
      <c r="G83" s="124"/>
      <c r="H83" s="124"/>
      <c r="I83" s="124"/>
      <c r="J83" s="124"/>
      <c r="K83" s="124"/>
      <c r="L83" s="124"/>
      <c r="M83" s="119"/>
      <c r="N83" s="119"/>
      <c r="O83" s="119"/>
      <c r="Q83" s="90"/>
      <c r="S83" s="171"/>
    </row>
    <row r="84" spans="1:19" ht="28.5" customHeight="1" thickBot="1" x14ac:dyDescent="0.3">
      <c r="A84" s="224"/>
      <c r="B84" s="70" t="s">
        <v>46</v>
      </c>
      <c r="C84" s="55" t="s">
        <v>269</v>
      </c>
      <c r="D84" s="124">
        <v>80</v>
      </c>
      <c r="E84" s="124">
        <v>80</v>
      </c>
      <c r="F84" s="124">
        <v>80</v>
      </c>
      <c r="G84" s="124">
        <v>80</v>
      </c>
      <c r="H84" s="124">
        <v>80</v>
      </c>
      <c r="I84" s="124">
        <v>80</v>
      </c>
      <c r="J84" s="124">
        <v>80</v>
      </c>
      <c r="K84" s="124">
        <v>100</v>
      </c>
      <c r="L84" s="124">
        <v>100</v>
      </c>
      <c r="M84" s="124">
        <v>100</v>
      </c>
      <c r="N84" s="124">
        <v>100</v>
      </c>
      <c r="O84" s="124">
        <v>100</v>
      </c>
      <c r="Q84" s="91"/>
      <c r="S84" s="172"/>
    </row>
    <row r="85" spans="1:19" ht="15.75" customHeight="1" thickBot="1" x14ac:dyDescent="0.3">
      <c r="A85" s="168" t="s">
        <v>74</v>
      </c>
      <c r="B85" s="49" t="s">
        <v>51</v>
      </c>
      <c r="C85" s="55" t="s">
        <v>261</v>
      </c>
      <c r="D85" s="124"/>
      <c r="E85" s="135"/>
      <c r="F85" s="136"/>
      <c r="G85" s="124"/>
      <c r="H85" s="124"/>
      <c r="I85" s="135"/>
      <c r="J85" s="124"/>
      <c r="K85" s="135"/>
      <c r="L85" s="136"/>
      <c r="M85" s="119"/>
      <c r="N85" s="119"/>
      <c r="O85" s="119"/>
      <c r="Q85" s="100"/>
      <c r="S85" s="97"/>
    </row>
    <row r="86" spans="1:19" ht="17.25" customHeight="1" thickBot="1" x14ac:dyDescent="0.3">
      <c r="A86" s="225"/>
      <c r="B86" s="50" t="s">
        <v>52</v>
      </c>
      <c r="C86" s="55" t="s">
        <v>261</v>
      </c>
      <c r="D86" s="124"/>
      <c r="E86" s="135"/>
      <c r="F86" s="136"/>
      <c r="G86" s="124"/>
      <c r="H86" s="124"/>
      <c r="I86" s="135"/>
      <c r="J86" s="124"/>
      <c r="K86" s="135"/>
      <c r="L86" s="136"/>
      <c r="M86" s="119"/>
      <c r="N86" s="119"/>
      <c r="O86" s="119"/>
      <c r="Q86" s="100"/>
      <c r="S86" s="97"/>
    </row>
    <row r="87" spans="1:19" ht="15.75" thickBot="1" x14ac:dyDescent="0.3">
      <c r="A87" s="225"/>
      <c r="B87" s="49" t="s">
        <v>53</v>
      </c>
      <c r="C87" s="55" t="s">
        <v>261</v>
      </c>
      <c r="D87" s="124"/>
      <c r="E87" s="135"/>
      <c r="F87" s="136"/>
      <c r="G87" s="124"/>
      <c r="H87" s="124"/>
      <c r="I87" s="135"/>
      <c r="J87" s="124"/>
      <c r="K87" s="135"/>
      <c r="L87" s="136"/>
      <c r="M87" s="119"/>
      <c r="N87" s="119"/>
      <c r="O87" s="119"/>
      <c r="Q87" s="100"/>
      <c r="S87" s="97"/>
    </row>
    <row r="88" spans="1:19" ht="26.25" thickBot="1" x14ac:dyDescent="0.3">
      <c r="A88" s="225"/>
      <c r="B88" s="50" t="s">
        <v>54</v>
      </c>
      <c r="C88" s="55" t="s">
        <v>261</v>
      </c>
      <c r="D88" s="124"/>
      <c r="E88" s="135"/>
      <c r="F88" s="136"/>
      <c r="G88" s="124"/>
      <c r="H88" s="124"/>
      <c r="I88" s="135"/>
      <c r="J88" s="124"/>
      <c r="K88" s="135"/>
      <c r="L88" s="136"/>
      <c r="M88" s="119"/>
      <c r="N88" s="119"/>
      <c r="O88" s="119"/>
      <c r="Q88" s="100"/>
      <c r="S88" s="97"/>
    </row>
    <row r="89" spans="1:19" ht="15.75" thickBot="1" x14ac:dyDescent="0.3">
      <c r="A89" s="225"/>
      <c r="B89" s="49" t="s">
        <v>55</v>
      </c>
      <c r="C89" s="55" t="s">
        <v>261</v>
      </c>
      <c r="D89" s="124"/>
      <c r="E89" s="135"/>
      <c r="F89" s="136"/>
      <c r="G89" s="124"/>
      <c r="H89" s="124"/>
      <c r="I89" s="135"/>
      <c r="J89" s="124"/>
      <c r="K89" s="135"/>
      <c r="L89" s="136"/>
      <c r="M89" s="119"/>
      <c r="N89" s="119"/>
      <c r="O89" s="119"/>
      <c r="Q89" s="100"/>
      <c r="S89" s="97"/>
    </row>
    <row r="90" spans="1:19" ht="26.25" thickBot="1" x14ac:dyDescent="0.3">
      <c r="A90" s="225"/>
      <c r="B90" s="50" t="s">
        <v>56</v>
      </c>
      <c r="C90" s="55" t="s">
        <v>261</v>
      </c>
      <c r="D90" s="124"/>
      <c r="E90" s="135"/>
      <c r="F90" s="136"/>
      <c r="G90" s="124"/>
      <c r="H90" s="124"/>
      <c r="I90" s="135"/>
      <c r="J90" s="124"/>
      <c r="K90" s="135"/>
      <c r="L90" s="136"/>
      <c r="M90" s="119"/>
      <c r="N90" s="119"/>
      <c r="O90" s="119"/>
      <c r="Q90" s="100"/>
      <c r="S90" s="97"/>
    </row>
    <row r="91" spans="1:19" ht="15.75" thickBot="1" x14ac:dyDescent="0.3">
      <c r="A91" s="225"/>
      <c r="B91" s="49" t="s">
        <v>57</v>
      </c>
      <c r="C91" s="55" t="s">
        <v>261</v>
      </c>
      <c r="D91" s="124"/>
      <c r="E91" s="135"/>
      <c r="F91" s="136"/>
      <c r="G91" s="124"/>
      <c r="H91" s="124"/>
      <c r="I91" s="135"/>
      <c r="J91" s="124"/>
      <c r="K91" s="135"/>
      <c r="L91" s="136"/>
      <c r="M91" s="119"/>
      <c r="N91" s="119"/>
      <c r="O91" s="119"/>
      <c r="Q91" s="100"/>
      <c r="S91" s="97"/>
    </row>
    <row r="92" spans="1:19" ht="15.75" thickBot="1" x14ac:dyDescent="0.3">
      <c r="A92" s="225"/>
      <c r="B92" s="50" t="s">
        <v>58</v>
      </c>
      <c r="C92" s="55" t="s">
        <v>261</v>
      </c>
      <c r="D92" s="124"/>
      <c r="E92" s="135"/>
      <c r="F92" s="136"/>
      <c r="G92" s="124"/>
      <c r="H92" s="124"/>
      <c r="I92" s="135"/>
      <c r="J92" s="124"/>
      <c r="K92" s="135"/>
      <c r="L92" s="136"/>
      <c r="M92" s="119"/>
      <c r="N92" s="119"/>
      <c r="O92" s="119"/>
      <c r="Q92" s="100"/>
      <c r="S92" s="97"/>
    </row>
    <row r="93" spans="1:19" ht="15.75" thickBot="1" x14ac:dyDescent="0.3">
      <c r="A93" s="225"/>
      <c r="B93" s="49" t="s">
        <v>59</v>
      </c>
      <c r="C93" s="55" t="s">
        <v>261</v>
      </c>
      <c r="D93" s="124"/>
      <c r="E93" s="135"/>
      <c r="F93" s="136"/>
      <c r="G93" s="124"/>
      <c r="H93" s="124"/>
      <c r="I93" s="135"/>
      <c r="J93" s="124"/>
      <c r="K93" s="135"/>
      <c r="L93" s="136"/>
      <c r="M93" s="119"/>
      <c r="N93" s="119"/>
      <c r="O93" s="119"/>
      <c r="Q93" s="100"/>
      <c r="S93" s="97"/>
    </row>
    <row r="94" spans="1:19" ht="15.75" thickBot="1" x14ac:dyDescent="0.3">
      <c r="A94" s="225"/>
      <c r="B94" s="50" t="s">
        <v>60</v>
      </c>
      <c r="C94" s="55" t="s">
        <v>261</v>
      </c>
      <c r="D94" s="124"/>
      <c r="E94" s="135"/>
      <c r="F94" s="136"/>
      <c r="G94" s="124"/>
      <c r="H94" s="124"/>
      <c r="I94" s="135"/>
      <c r="J94" s="124"/>
      <c r="K94" s="135"/>
      <c r="L94" s="136"/>
      <c r="M94" s="119"/>
      <c r="N94" s="119"/>
      <c r="O94" s="119"/>
      <c r="Q94" s="100"/>
      <c r="S94" s="97"/>
    </row>
    <row r="95" spans="1:19" ht="15.75" thickBot="1" x14ac:dyDescent="0.3">
      <c r="A95" s="225"/>
      <c r="B95" s="49" t="s">
        <v>61</v>
      </c>
      <c r="C95" s="55" t="s">
        <v>261</v>
      </c>
      <c r="D95" s="124"/>
      <c r="E95" s="135"/>
      <c r="F95" s="136"/>
      <c r="G95" s="124"/>
      <c r="H95" s="124"/>
      <c r="I95" s="135"/>
      <c r="J95" s="124"/>
      <c r="K95" s="135"/>
      <c r="L95" s="136"/>
      <c r="M95" s="119"/>
      <c r="N95" s="119"/>
      <c r="O95" s="119"/>
      <c r="Q95" s="100"/>
      <c r="S95" s="97"/>
    </row>
    <row r="96" spans="1:19" ht="15.75" thickBot="1" x14ac:dyDescent="0.3">
      <c r="A96" s="225"/>
      <c r="B96" s="50" t="s">
        <v>62</v>
      </c>
      <c r="C96" s="55" t="s">
        <v>261</v>
      </c>
      <c r="D96" s="124"/>
      <c r="E96" s="135"/>
      <c r="F96" s="136"/>
      <c r="G96" s="124"/>
      <c r="H96" s="124"/>
      <c r="I96" s="135"/>
      <c r="J96" s="124"/>
      <c r="K96" s="135"/>
      <c r="L96" s="136"/>
      <c r="M96" s="119"/>
      <c r="N96" s="119"/>
      <c r="O96" s="119"/>
      <c r="Q96" s="100"/>
      <c r="S96" s="97"/>
    </row>
    <row r="97" spans="1:19" ht="15.75" thickBot="1" x14ac:dyDescent="0.3">
      <c r="A97" s="225"/>
      <c r="B97" s="49" t="s">
        <v>63</v>
      </c>
      <c r="C97" s="55" t="s">
        <v>261</v>
      </c>
      <c r="D97" s="124"/>
      <c r="E97" s="135"/>
      <c r="F97" s="136"/>
      <c r="G97" s="124"/>
      <c r="H97" s="124"/>
      <c r="I97" s="135"/>
      <c r="J97" s="124"/>
      <c r="K97" s="135"/>
      <c r="L97" s="136"/>
      <c r="M97" s="119"/>
      <c r="N97" s="119"/>
      <c r="O97" s="119"/>
      <c r="Q97" s="100"/>
      <c r="S97" s="97"/>
    </row>
    <row r="98" spans="1:19" ht="15.75" thickBot="1" x14ac:dyDescent="0.3">
      <c r="A98" s="225"/>
      <c r="B98" s="50" t="s">
        <v>64</v>
      </c>
      <c r="C98" s="55" t="s">
        <v>261</v>
      </c>
      <c r="D98" s="124"/>
      <c r="E98" s="135"/>
      <c r="F98" s="136"/>
      <c r="G98" s="124"/>
      <c r="H98" s="124"/>
      <c r="I98" s="135"/>
      <c r="J98" s="124"/>
      <c r="K98" s="135"/>
      <c r="L98" s="136"/>
      <c r="M98" s="119"/>
      <c r="N98" s="119"/>
      <c r="O98" s="119"/>
      <c r="Q98" s="100"/>
      <c r="S98" s="97"/>
    </row>
    <row r="99" spans="1:19" ht="15.75" thickBot="1" x14ac:dyDescent="0.3">
      <c r="A99" s="225"/>
      <c r="B99" s="49" t="s">
        <v>65</v>
      </c>
      <c r="C99" s="55" t="s">
        <v>261</v>
      </c>
      <c r="D99" s="124"/>
      <c r="E99" s="135"/>
      <c r="F99" s="136"/>
      <c r="G99" s="124"/>
      <c r="H99" s="124"/>
      <c r="I99" s="135"/>
      <c r="J99" s="124"/>
      <c r="K99" s="135"/>
      <c r="L99" s="136"/>
      <c r="M99" s="119"/>
      <c r="N99" s="119"/>
      <c r="O99" s="119"/>
      <c r="Q99" s="100"/>
      <c r="S99" s="97"/>
    </row>
    <row r="100" spans="1:19" ht="15.75" thickBot="1" x14ac:dyDescent="0.3">
      <c r="A100" s="225"/>
      <c r="B100" s="50" t="s">
        <v>66</v>
      </c>
      <c r="C100" s="55" t="s">
        <v>261</v>
      </c>
      <c r="D100" s="124"/>
      <c r="E100" s="135"/>
      <c r="F100" s="136"/>
      <c r="G100" s="124"/>
      <c r="H100" s="124"/>
      <c r="I100" s="135"/>
      <c r="J100" s="124"/>
      <c r="K100" s="135"/>
      <c r="L100" s="136"/>
      <c r="M100" s="119"/>
      <c r="N100" s="119"/>
      <c r="O100" s="119"/>
      <c r="Q100" s="100"/>
      <c r="S100" s="97"/>
    </row>
    <row r="101" spans="1:19" ht="15.75" thickBot="1" x14ac:dyDescent="0.3">
      <c r="A101" s="225"/>
      <c r="B101" s="49" t="s">
        <v>67</v>
      </c>
      <c r="C101" s="55" t="s">
        <v>261</v>
      </c>
      <c r="D101" s="124"/>
      <c r="E101" s="135"/>
      <c r="F101" s="136"/>
      <c r="G101" s="124"/>
      <c r="H101" s="124"/>
      <c r="I101" s="135"/>
      <c r="J101" s="124"/>
      <c r="K101" s="135"/>
      <c r="L101" s="136"/>
      <c r="M101" s="119"/>
      <c r="N101" s="119"/>
      <c r="O101" s="119"/>
      <c r="Q101" s="100"/>
      <c r="S101" s="97"/>
    </row>
    <row r="102" spans="1:19" ht="15.75" thickBot="1" x14ac:dyDescent="0.3">
      <c r="A102" s="225"/>
      <c r="B102" s="50" t="s">
        <v>68</v>
      </c>
      <c r="C102" s="55" t="s">
        <v>261</v>
      </c>
      <c r="D102" s="124"/>
      <c r="E102" s="135"/>
      <c r="F102" s="136"/>
      <c r="G102" s="124"/>
      <c r="H102" s="124"/>
      <c r="I102" s="135"/>
      <c r="J102" s="124"/>
      <c r="K102" s="135"/>
      <c r="L102" s="136"/>
      <c r="M102" s="119"/>
      <c r="N102" s="119"/>
      <c r="O102" s="119"/>
      <c r="Q102" s="100"/>
      <c r="S102" s="97"/>
    </row>
    <row r="103" spans="1:19" ht="15.75" thickBot="1" x14ac:dyDescent="0.3">
      <c r="A103" s="225"/>
      <c r="B103" s="49" t="s">
        <v>69</v>
      </c>
      <c r="C103" s="55" t="s">
        <v>261</v>
      </c>
      <c r="D103" s="124"/>
      <c r="E103" s="135"/>
      <c r="F103" s="136"/>
      <c r="G103" s="124"/>
      <c r="H103" s="124"/>
      <c r="I103" s="135"/>
      <c r="J103" s="124"/>
      <c r="K103" s="135"/>
      <c r="L103" s="136"/>
      <c r="M103" s="119"/>
      <c r="N103" s="119"/>
      <c r="O103" s="119"/>
      <c r="Q103" s="100"/>
      <c r="S103" s="97"/>
    </row>
    <row r="104" spans="1:19" ht="15.75" thickBot="1" x14ac:dyDescent="0.3">
      <c r="A104" s="225"/>
      <c r="B104" s="50" t="s">
        <v>70</v>
      </c>
      <c r="C104" s="55" t="s">
        <v>261</v>
      </c>
      <c r="D104" s="124"/>
      <c r="E104" s="135"/>
      <c r="F104" s="136"/>
      <c r="G104" s="124"/>
      <c r="H104" s="124"/>
      <c r="I104" s="135"/>
      <c r="J104" s="124"/>
      <c r="K104" s="135"/>
      <c r="L104" s="136"/>
      <c r="M104" s="119"/>
      <c r="N104" s="119"/>
      <c r="O104" s="119"/>
      <c r="Q104" s="100"/>
      <c r="S104" s="97"/>
    </row>
    <row r="105" spans="1:19" ht="15.75" thickBot="1" x14ac:dyDescent="0.3">
      <c r="A105" s="225"/>
      <c r="B105" s="49" t="s">
        <v>71</v>
      </c>
      <c r="C105" s="55" t="s">
        <v>261</v>
      </c>
      <c r="D105" s="124"/>
      <c r="E105" s="135"/>
      <c r="F105" s="136"/>
      <c r="G105" s="124"/>
      <c r="H105" s="124"/>
      <c r="I105" s="135"/>
      <c r="J105" s="124"/>
      <c r="K105" s="135"/>
      <c r="L105" s="136"/>
      <c r="M105" s="119"/>
      <c r="N105" s="119"/>
      <c r="O105" s="119"/>
      <c r="Q105" s="100"/>
      <c r="S105" s="97"/>
    </row>
    <row r="106" spans="1:19" ht="15.75" thickBot="1" x14ac:dyDescent="0.3">
      <c r="A106" s="225"/>
      <c r="B106" s="50" t="s">
        <v>72</v>
      </c>
      <c r="C106" s="55" t="s">
        <v>261</v>
      </c>
      <c r="D106" s="124"/>
      <c r="E106" s="135"/>
      <c r="F106" s="136"/>
      <c r="G106" s="124"/>
      <c r="H106" s="124"/>
      <c r="I106" s="135"/>
      <c r="J106" s="124"/>
      <c r="K106" s="135"/>
      <c r="L106" s="136"/>
      <c r="M106" s="119"/>
      <c r="N106" s="119"/>
      <c r="O106" s="119"/>
      <c r="Q106" s="100"/>
      <c r="S106" s="97"/>
    </row>
    <row r="107" spans="1:19" ht="15.75" thickBot="1" x14ac:dyDescent="0.3">
      <c r="A107" s="225"/>
      <c r="B107" s="49" t="s">
        <v>76</v>
      </c>
      <c r="C107" s="55" t="s">
        <v>261</v>
      </c>
      <c r="D107" s="124"/>
      <c r="E107" s="135"/>
      <c r="F107" s="136"/>
      <c r="G107" s="124"/>
      <c r="H107" s="124"/>
      <c r="I107" s="135"/>
      <c r="J107" s="124"/>
      <c r="K107" s="135"/>
      <c r="L107" s="136"/>
      <c r="M107" s="119"/>
      <c r="N107" s="119"/>
      <c r="O107" s="119"/>
      <c r="Q107" s="100"/>
      <c r="S107" s="97"/>
    </row>
    <row r="108" spans="1:19" ht="26.25" thickBot="1" x14ac:dyDescent="0.3">
      <c r="A108" s="226"/>
      <c r="B108" s="50" t="s">
        <v>77</v>
      </c>
      <c r="C108" s="55" t="s">
        <v>261</v>
      </c>
      <c r="D108" s="124"/>
      <c r="E108" s="135"/>
      <c r="F108" s="136"/>
      <c r="G108" s="124"/>
      <c r="H108" s="124"/>
      <c r="I108" s="135"/>
      <c r="J108" s="124"/>
      <c r="K108" s="135"/>
      <c r="L108" s="136"/>
      <c r="M108" s="119"/>
      <c r="N108" s="119"/>
      <c r="O108" s="119"/>
      <c r="Q108" s="100"/>
      <c r="S108" s="100"/>
    </row>
    <row r="109" spans="1:19" ht="42" customHeight="1" thickBot="1" x14ac:dyDescent="0.3">
      <c r="A109" s="165" t="s">
        <v>84</v>
      </c>
      <c r="B109" s="71" t="s">
        <v>75</v>
      </c>
      <c r="C109" s="55" t="s">
        <v>261</v>
      </c>
      <c r="D109" s="124"/>
      <c r="E109" s="135"/>
      <c r="F109" s="136"/>
      <c r="G109" s="124"/>
      <c r="H109" s="124"/>
      <c r="I109" s="135"/>
      <c r="J109" s="124"/>
      <c r="K109" s="135"/>
      <c r="L109" s="136"/>
      <c r="M109" s="119"/>
      <c r="N109" s="119"/>
      <c r="O109" s="119"/>
      <c r="Q109" s="100"/>
      <c r="S109" s="97"/>
    </row>
    <row r="110" spans="1:19" ht="42" customHeight="1" thickBot="1" x14ac:dyDescent="0.3">
      <c r="A110" s="167"/>
      <c r="B110" s="71" t="s">
        <v>316</v>
      </c>
      <c r="C110" s="55" t="s">
        <v>261</v>
      </c>
      <c r="D110" s="124"/>
      <c r="E110" s="135"/>
      <c r="F110" s="136"/>
      <c r="G110" s="124"/>
      <c r="H110" s="124"/>
      <c r="I110" s="135"/>
      <c r="J110" s="124"/>
      <c r="K110" s="135"/>
      <c r="L110" s="136"/>
      <c r="M110" s="119"/>
      <c r="N110" s="119"/>
      <c r="O110" s="119"/>
      <c r="Q110" s="100"/>
      <c r="S110" s="97"/>
    </row>
    <row r="111" spans="1:19" ht="30" customHeight="1" thickBot="1" x14ac:dyDescent="0.3">
      <c r="A111" s="165" t="s">
        <v>82</v>
      </c>
      <c r="B111" s="71" t="s">
        <v>78</v>
      </c>
      <c r="C111" s="66" t="s">
        <v>261</v>
      </c>
      <c r="D111" s="124"/>
      <c r="E111" s="135"/>
      <c r="F111" s="136"/>
      <c r="G111" s="124"/>
      <c r="H111" s="124"/>
      <c r="I111" s="135"/>
      <c r="J111" s="124"/>
      <c r="K111" s="135"/>
      <c r="L111" s="136"/>
      <c r="M111" s="119"/>
      <c r="N111" s="119"/>
      <c r="O111" s="119"/>
      <c r="Q111" s="100"/>
      <c r="S111" s="99"/>
    </row>
    <row r="112" spans="1:19" ht="30" customHeight="1" thickBot="1" x14ac:dyDescent="0.3">
      <c r="A112" s="227"/>
      <c r="B112" s="46" t="s">
        <v>79</v>
      </c>
      <c r="C112" s="66" t="s">
        <v>261</v>
      </c>
      <c r="D112" s="124"/>
      <c r="E112" s="135"/>
      <c r="F112" s="136"/>
      <c r="G112" s="124"/>
      <c r="H112" s="124"/>
      <c r="I112" s="135"/>
      <c r="J112" s="124"/>
      <c r="K112" s="135"/>
      <c r="L112" s="136"/>
      <c r="M112" s="119"/>
      <c r="N112" s="119"/>
      <c r="O112" s="119"/>
      <c r="Q112" s="100"/>
      <c r="S112" s="99"/>
    </row>
    <row r="113" spans="1:19" ht="39" customHeight="1" thickBot="1" x14ac:dyDescent="0.3">
      <c r="A113" s="227"/>
      <c r="B113" s="46" t="s">
        <v>80</v>
      </c>
      <c r="C113" s="55" t="s">
        <v>261</v>
      </c>
      <c r="D113" s="124"/>
      <c r="E113" s="135"/>
      <c r="F113" s="136"/>
      <c r="G113" s="124"/>
      <c r="H113" s="124"/>
      <c r="I113" s="135"/>
      <c r="J113" s="124"/>
      <c r="K113" s="135"/>
      <c r="L113" s="136"/>
      <c r="M113" s="119"/>
      <c r="N113" s="119"/>
      <c r="O113" s="119"/>
      <c r="Q113" s="100"/>
      <c r="S113" s="99"/>
    </row>
    <row r="114" spans="1:19" ht="39" thickBot="1" x14ac:dyDescent="0.3">
      <c r="A114" s="227"/>
      <c r="B114" s="46" t="s">
        <v>81</v>
      </c>
      <c r="C114" s="55" t="s">
        <v>261</v>
      </c>
      <c r="D114" s="124"/>
      <c r="E114" s="135"/>
      <c r="F114" s="136"/>
      <c r="G114" s="124"/>
      <c r="H114" s="124"/>
      <c r="I114" s="135"/>
      <c r="J114" s="124"/>
      <c r="K114" s="135"/>
      <c r="L114" s="136"/>
      <c r="M114" s="119"/>
      <c r="N114" s="119"/>
      <c r="O114" s="119"/>
      <c r="Q114" s="100"/>
      <c r="S114" s="99"/>
    </row>
    <row r="115" spans="1:19" ht="39" thickBot="1" x14ac:dyDescent="0.3">
      <c r="A115" s="228"/>
      <c r="B115" s="46" t="s">
        <v>83</v>
      </c>
      <c r="C115" s="55" t="s">
        <v>388</v>
      </c>
      <c r="D115" s="124"/>
      <c r="E115" s="135"/>
      <c r="F115" s="136"/>
      <c r="G115" s="124"/>
      <c r="H115" s="124"/>
      <c r="I115" s="135"/>
      <c r="J115" s="124"/>
      <c r="K115" s="135"/>
      <c r="L115" s="136"/>
      <c r="M115" s="119"/>
      <c r="N115" s="119"/>
      <c r="O115" s="119"/>
      <c r="Q115" s="100"/>
      <c r="S115" s="99"/>
    </row>
    <row r="116" spans="1:19" ht="15.75" thickBot="1" x14ac:dyDescent="0.3"/>
    <row r="117" spans="1:19" x14ac:dyDescent="0.25">
      <c r="A117" s="213" t="s">
        <v>253</v>
      </c>
      <c r="B117" s="214"/>
      <c r="C117" s="214"/>
      <c r="D117" s="214"/>
      <c r="E117" s="214"/>
      <c r="F117" s="214"/>
      <c r="G117" s="214"/>
      <c r="H117" s="214"/>
      <c r="I117" s="214"/>
      <c r="J117" s="214"/>
      <c r="K117" s="214"/>
      <c r="L117" s="214"/>
      <c r="M117" s="214"/>
      <c r="N117" s="214"/>
      <c r="O117" s="215"/>
    </row>
    <row r="118" spans="1:19" x14ac:dyDescent="0.25">
      <c r="A118" s="216"/>
      <c r="B118" s="217"/>
      <c r="C118" s="217"/>
      <c r="D118" s="217"/>
      <c r="E118" s="217"/>
      <c r="F118" s="217"/>
      <c r="G118" s="217"/>
      <c r="H118" s="217"/>
      <c r="I118" s="217"/>
      <c r="J118" s="217"/>
      <c r="K118" s="217"/>
      <c r="L118" s="217"/>
      <c r="M118" s="217"/>
      <c r="N118" s="217"/>
      <c r="O118" s="218"/>
    </row>
    <row r="119" spans="1:19" x14ac:dyDescent="0.25">
      <c r="A119" s="216"/>
      <c r="B119" s="217"/>
      <c r="C119" s="217"/>
      <c r="D119" s="217"/>
      <c r="E119" s="217"/>
      <c r="F119" s="217"/>
      <c r="G119" s="217"/>
      <c r="H119" s="217"/>
      <c r="I119" s="217"/>
      <c r="J119" s="217"/>
      <c r="K119" s="217"/>
      <c r="L119" s="217"/>
      <c r="M119" s="217"/>
      <c r="N119" s="217"/>
      <c r="O119" s="218"/>
    </row>
    <row r="120" spans="1:19" x14ac:dyDescent="0.25">
      <c r="A120" s="216"/>
      <c r="B120" s="217"/>
      <c r="C120" s="217"/>
      <c r="D120" s="217"/>
      <c r="E120" s="217"/>
      <c r="F120" s="217"/>
      <c r="G120" s="217"/>
      <c r="H120" s="217"/>
      <c r="I120" s="217"/>
      <c r="J120" s="217"/>
      <c r="K120" s="217"/>
      <c r="L120" s="217"/>
      <c r="M120" s="217"/>
      <c r="N120" s="217"/>
      <c r="O120" s="218"/>
    </row>
    <row r="121" spans="1:19" x14ac:dyDescent="0.25">
      <c r="A121" s="216"/>
      <c r="B121" s="217"/>
      <c r="C121" s="217"/>
      <c r="D121" s="217"/>
      <c r="E121" s="217"/>
      <c r="F121" s="217"/>
      <c r="G121" s="217"/>
      <c r="H121" s="217"/>
      <c r="I121" s="217"/>
      <c r="J121" s="217"/>
      <c r="K121" s="217"/>
      <c r="L121" s="217"/>
      <c r="M121" s="217"/>
      <c r="N121" s="217"/>
      <c r="O121" s="218"/>
    </row>
    <row r="122" spans="1:19" x14ac:dyDescent="0.25">
      <c r="A122" s="216"/>
      <c r="B122" s="217"/>
      <c r="C122" s="217"/>
      <c r="D122" s="217"/>
      <c r="E122" s="217"/>
      <c r="F122" s="217"/>
      <c r="G122" s="217"/>
      <c r="H122" s="217"/>
      <c r="I122" s="217"/>
      <c r="J122" s="217"/>
      <c r="K122" s="217"/>
      <c r="L122" s="217"/>
      <c r="M122" s="217"/>
      <c r="N122" s="217"/>
      <c r="O122" s="218"/>
    </row>
    <row r="123" spans="1:19" x14ac:dyDescent="0.25">
      <c r="A123" s="216"/>
      <c r="B123" s="217"/>
      <c r="C123" s="217"/>
      <c r="D123" s="217"/>
      <c r="E123" s="217"/>
      <c r="F123" s="217"/>
      <c r="G123" s="217"/>
      <c r="H123" s="217"/>
      <c r="I123" s="217"/>
      <c r="J123" s="217"/>
      <c r="K123" s="217"/>
      <c r="L123" s="217"/>
      <c r="M123" s="217"/>
      <c r="N123" s="217"/>
      <c r="O123" s="218"/>
    </row>
    <row r="124" spans="1:19" ht="15.75" thickBot="1" x14ac:dyDescent="0.3">
      <c r="A124" s="219"/>
      <c r="B124" s="220"/>
      <c r="C124" s="220"/>
      <c r="D124" s="220"/>
      <c r="E124" s="220"/>
      <c r="F124" s="220"/>
      <c r="G124" s="220"/>
      <c r="H124" s="220"/>
      <c r="I124" s="220"/>
      <c r="J124" s="220"/>
      <c r="K124" s="220"/>
      <c r="L124" s="220"/>
      <c r="M124" s="220"/>
      <c r="N124" s="220"/>
      <c r="O124" s="221"/>
    </row>
  </sheetData>
  <mergeCells count="34">
    <mergeCell ref="S80:S84"/>
    <mergeCell ref="S75:S79"/>
    <mergeCell ref="S25:S29"/>
    <mergeCell ref="S30:S34"/>
    <mergeCell ref="S40:S44"/>
    <mergeCell ref="S35:S39"/>
    <mergeCell ref="S45:S49"/>
    <mergeCell ref="S50:S54"/>
    <mergeCell ref="S55:S59"/>
    <mergeCell ref="S60:S64"/>
    <mergeCell ref="S65:S69"/>
    <mergeCell ref="S70:S74"/>
    <mergeCell ref="A3:B3"/>
    <mergeCell ref="A4:A9"/>
    <mergeCell ref="A10:A14"/>
    <mergeCell ref="A15:A18"/>
    <mergeCell ref="A19:A21"/>
    <mergeCell ref="A50:A54"/>
    <mergeCell ref="A55:A59"/>
    <mergeCell ref="A60:A64"/>
    <mergeCell ref="A65:A69"/>
    <mergeCell ref="A22:A24"/>
    <mergeCell ref="A25:A29"/>
    <mergeCell ref="A30:A34"/>
    <mergeCell ref="A35:A39"/>
    <mergeCell ref="A40:A44"/>
    <mergeCell ref="A45:A49"/>
    <mergeCell ref="A117:O124"/>
    <mergeCell ref="A70:A74"/>
    <mergeCell ref="A75:A79"/>
    <mergeCell ref="A80:A84"/>
    <mergeCell ref="A85:A108"/>
    <mergeCell ref="A109:A110"/>
    <mergeCell ref="A111:A115"/>
  </mergeCells>
  <pageMargins left="0.70866141732283472" right="0.70866141732283472" top="0.15748031496062992" bottom="0.35433070866141736" header="0.31496062992125984" footer="0.31496062992125984"/>
  <pageSetup paperSize="8" scale="7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4"/>
  <sheetViews>
    <sheetView showGridLines="0" zoomScale="85" zoomScaleNormal="85" workbookViewId="0">
      <pane ySplit="3" topLeftCell="A4" activePane="bottomLeft" state="frozen"/>
      <selection pane="bottomLeft" activeCell="B22" sqref="B22"/>
    </sheetView>
  </sheetViews>
  <sheetFormatPr baseColWidth="10" defaultColWidth="11.42578125" defaultRowHeight="15" x14ac:dyDescent="0.25"/>
  <cols>
    <col min="1" max="1" width="13.5703125" style="86" customWidth="1"/>
    <col min="2" max="2" width="48.5703125" style="86" customWidth="1"/>
    <col min="3" max="3" width="10.140625" style="86" customWidth="1"/>
    <col min="4" max="4" width="9.85546875" style="86" customWidth="1"/>
    <col min="5" max="6" width="9.5703125" style="86" customWidth="1"/>
    <col min="7" max="7" width="11.5703125" style="86" customWidth="1"/>
    <col min="8" max="9" width="10.7109375" style="86" customWidth="1"/>
    <col min="10" max="10" width="10.7109375" style="87" customWidth="1"/>
    <col min="11" max="14" width="10.85546875" style="86" customWidth="1"/>
    <col min="15" max="15" width="2.7109375" style="86" customWidth="1"/>
    <col min="16" max="16" width="46.42578125" style="86" customWidth="1"/>
    <col min="17" max="17" width="5.140625" style="86" customWidth="1"/>
    <col min="18" max="18" width="55.5703125" style="87" customWidth="1"/>
    <col min="19" max="16384" width="11.42578125" style="86"/>
  </cols>
  <sheetData>
    <row r="1" spans="1:18" ht="19.5" thickBot="1" x14ac:dyDescent="0.3">
      <c r="A1" s="17" t="s">
        <v>96</v>
      </c>
      <c r="B1" s="1"/>
      <c r="C1" s="1"/>
      <c r="D1" s="1"/>
      <c r="E1" s="1"/>
      <c r="F1" s="1"/>
      <c r="G1" s="1"/>
      <c r="H1" s="1"/>
      <c r="I1" s="1"/>
      <c r="J1" s="77"/>
    </row>
    <row r="2" spans="1:18" ht="15.75" thickBot="1" x14ac:dyDescent="0.3">
      <c r="F2" s="86">
        <v>2016</v>
      </c>
      <c r="G2" s="86">
        <v>2017</v>
      </c>
      <c r="H2" s="86">
        <v>2018</v>
      </c>
      <c r="I2" s="86">
        <v>2019</v>
      </c>
      <c r="J2" s="87">
        <v>2020</v>
      </c>
      <c r="K2" s="86">
        <v>2021</v>
      </c>
      <c r="R2" s="82"/>
    </row>
    <row r="3" spans="1:18" ht="26.25" thickBot="1" x14ac:dyDescent="0.3">
      <c r="A3" s="162" t="s">
        <v>255</v>
      </c>
      <c r="B3" s="164"/>
      <c r="C3" s="54" t="s">
        <v>256</v>
      </c>
      <c r="D3" s="94" t="s">
        <v>85</v>
      </c>
      <c r="E3" s="94" t="s">
        <v>97</v>
      </c>
      <c r="F3" s="94" t="s">
        <v>241</v>
      </c>
      <c r="G3" s="94" t="s">
        <v>242</v>
      </c>
      <c r="H3" s="94" t="s">
        <v>408</v>
      </c>
      <c r="I3" s="94" t="s">
        <v>413</v>
      </c>
      <c r="J3" s="94" t="s">
        <v>416</v>
      </c>
      <c r="K3" s="94" t="s">
        <v>421</v>
      </c>
      <c r="L3" s="108" t="s">
        <v>423</v>
      </c>
      <c r="M3" s="108" t="s">
        <v>425</v>
      </c>
      <c r="N3" s="108" t="s">
        <v>426</v>
      </c>
      <c r="P3" s="20" t="s">
        <v>389</v>
      </c>
      <c r="R3" s="83" t="s">
        <v>406</v>
      </c>
    </row>
    <row r="4" spans="1:18" ht="26.25" thickBot="1" x14ac:dyDescent="0.3">
      <c r="A4" s="249" t="s">
        <v>332</v>
      </c>
      <c r="B4" s="33" t="s">
        <v>101</v>
      </c>
      <c r="C4" s="55" t="s">
        <v>261</v>
      </c>
      <c r="D4" s="114">
        <v>0</v>
      </c>
      <c r="E4" s="114">
        <v>0</v>
      </c>
      <c r="F4" s="114">
        <v>0</v>
      </c>
      <c r="G4" s="114">
        <v>0</v>
      </c>
      <c r="H4" s="114">
        <v>0</v>
      </c>
      <c r="I4" s="114">
        <v>0</v>
      </c>
      <c r="J4" s="114">
        <v>0</v>
      </c>
      <c r="K4" s="114">
        <v>0</v>
      </c>
      <c r="L4" s="114">
        <v>0</v>
      </c>
      <c r="M4" s="114">
        <v>0</v>
      </c>
      <c r="N4" s="114">
        <v>0</v>
      </c>
      <c r="P4" s="96"/>
      <c r="R4" s="96"/>
    </row>
    <row r="5" spans="1:18" ht="26.25" thickBot="1" x14ac:dyDescent="0.3">
      <c r="A5" s="250"/>
      <c r="B5" s="64" t="s">
        <v>143</v>
      </c>
      <c r="C5" s="55" t="s">
        <v>261</v>
      </c>
      <c r="D5" s="114">
        <v>0</v>
      </c>
      <c r="E5" s="114">
        <v>0</v>
      </c>
      <c r="F5" s="114">
        <v>0</v>
      </c>
      <c r="G5" s="114">
        <v>0</v>
      </c>
      <c r="H5" s="114">
        <v>0</v>
      </c>
      <c r="I5" s="114">
        <v>0</v>
      </c>
      <c r="J5" s="114">
        <v>0</v>
      </c>
      <c r="K5" s="114">
        <v>0</v>
      </c>
      <c r="L5" s="114">
        <v>0</v>
      </c>
      <c r="M5" s="114">
        <v>0</v>
      </c>
      <c r="N5" s="114">
        <v>0</v>
      </c>
      <c r="P5" s="96"/>
      <c r="R5" s="96"/>
    </row>
    <row r="6" spans="1:18" ht="26.25" thickBot="1" x14ac:dyDescent="0.3">
      <c r="A6" s="250"/>
      <c r="B6" s="33" t="s">
        <v>102</v>
      </c>
      <c r="C6" s="55" t="s">
        <v>261</v>
      </c>
      <c r="D6" s="114">
        <v>48</v>
      </c>
      <c r="E6" s="114">
        <v>48</v>
      </c>
      <c r="F6" s="114">
        <v>48</v>
      </c>
      <c r="G6" s="114">
        <v>48</v>
      </c>
      <c r="H6" s="114">
        <v>48</v>
      </c>
      <c r="I6" s="114">
        <v>48</v>
      </c>
      <c r="J6" s="114" t="s">
        <v>437</v>
      </c>
      <c r="K6" s="114" t="s">
        <v>437</v>
      </c>
      <c r="L6" s="114" t="s">
        <v>437</v>
      </c>
      <c r="M6" s="114" t="s">
        <v>437</v>
      </c>
      <c r="N6" s="114" t="s">
        <v>437</v>
      </c>
      <c r="P6" s="96"/>
      <c r="R6" s="96"/>
    </row>
    <row r="7" spans="1:18" ht="26.25" thickBot="1" x14ac:dyDescent="0.3">
      <c r="A7" s="250"/>
      <c r="B7" s="64" t="s">
        <v>86</v>
      </c>
      <c r="C7" s="55" t="s">
        <v>261</v>
      </c>
      <c r="D7" s="114">
        <v>5</v>
      </c>
      <c r="E7" s="114">
        <v>5</v>
      </c>
      <c r="F7" s="114">
        <v>5</v>
      </c>
      <c r="G7" s="114">
        <v>5</v>
      </c>
      <c r="H7" s="114">
        <v>5</v>
      </c>
      <c r="I7" s="114">
        <v>5</v>
      </c>
      <c r="J7" s="114">
        <v>5</v>
      </c>
      <c r="K7" s="114">
        <v>5</v>
      </c>
      <c r="L7" s="114">
        <v>5</v>
      </c>
      <c r="M7" s="114">
        <v>5</v>
      </c>
      <c r="N7" s="114">
        <v>5</v>
      </c>
      <c r="P7" s="96"/>
      <c r="R7" s="96"/>
    </row>
    <row r="8" spans="1:18" ht="39" thickBot="1" x14ac:dyDescent="0.3">
      <c r="A8" s="250"/>
      <c r="B8" s="64" t="s">
        <v>144</v>
      </c>
      <c r="C8" s="55" t="s">
        <v>261</v>
      </c>
      <c r="D8" s="118"/>
      <c r="E8" s="118"/>
      <c r="F8" s="118"/>
      <c r="G8" s="118"/>
      <c r="H8" s="118"/>
      <c r="I8" s="114"/>
      <c r="J8" s="114"/>
      <c r="K8" s="114"/>
      <c r="L8" s="114"/>
      <c r="M8" s="114"/>
      <c r="N8" s="114"/>
      <c r="P8" s="96"/>
      <c r="R8" s="96"/>
    </row>
    <row r="9" spans="1:18" ht="39" thickBot="1" x14ac:dyDescent="0.3">
      <c r="A9" s="250"/>
      <c r="B9" s="64" t="s">
        <v>146</v>
      </c>
      <c r="C9" s="55" t="s">
        <v>261</v>
      </c>
      <c r="D9" s="118"/>
      <c r="E9" s="118"/>
      <c r="F9" s="118"/>
      <c r="G9" s="118"/>
      <c r="H9" s="118"/>
      <c r="I9" s="114"/>
      <c r="J9" s="114"/>
      <c r="K9" s="114"/>
      <c r="L9" s="114"/>
      <c r="M9" s="114"/>
      <c r="N9" s="114"/>
      <c r="P9" s="96"/>
      <c r="R9" s="96"/>
    </row>
    <row r="10" spans="1:18" ht="39" thickBot="1" x14ac:dyDescent="0.3">
      <c r="A10" s="250"/>
      <c r="B10" s="64" t="s">
        <v>148</v>
      </c>
      <c r="C10" s="55" t="s">
        <v>150</v>
      </c>
      <c r="D10" s="118"/>
      <c r="E10" s="118"/>
      <c r="F10" s="118"/>
      <c r="G10" s="118"/>
      <c r="H10" s="118"/>
      <c r="I10" s="114"/>
      <c r="J10" s="114"/>
      <c r="K10" s="114"/>
      <c r="L10" s="114"/>
      <c r="M10" s="114"/>
      <c r="N10" s="114"/>
      <c r="P10" s="96"/>
      <c r="R10" s="96"/>
    </row>
    <row r="11" spans="1:18" ht="39" thickBot="1" x14ac:dyDescent="0.3">
      <c r="A11" s="250"/>
      <c r="B11" s="33" t="s">
        <v>149</v>
      </c>
      <c r="C11" s="55" t="s">
        <v>151</v>
      </c>
      <c r="D11" s="118"/>
      <c r="E11" s="118"/>
      <c r="F11" s="118"/>
      <c r="G11" s="118"/>
      <c r="H11" s="118"/>
      <c r="I11" s="114"/>
      <c r="J11" s="114"/>
      <c r="K11" s="114"/>
      <c r="L11" s="114"/>
      <c r="M11" s="114"/>
      <c r="N11" s="114"/>
      <c r="P11" s="96"/>
      <c r="R11" s="96"/>
    </row>
    <row r="12" spans="1:18" ht="39" thickBot="1" x14ac:dyDescent="0.3">
      <c r="A12" s="250"/>
      <c r="B12" s="33" t="s">
        <v>145</v>
      </c>
      <c r="C12" s="55" t="s">
        <v>261</v>
      </c>
      <c r="D12" s="118"/>
      <c r="E12" s="118"/>
      <c r="F12" s="118"/>
      <c r="G12" s="118"/>
      <c r="H12" s="118"/>
      <c r="I12" s="114"/>
      <c r="J12" s="114"/>
      <c r="K12" s="114"/>
      <c r="L12" s="114"/>
      <c r="M12" s="114"/>
      <c r="N12" s="114"/>
      <c r="P12" s="96"/>
      <c r="R12" s="96"/>
    </row>
    <row r="13" spans="1:18" ht="39" thickBot="1" x14ac:dyDescent="0.3">
      <c r="A13" s="250"/>
      <c r="B13" s="33" t="s">
        <v>147</v>
      </c>
      <c r="C13" s="55" t="s">
        <v>261</v>
      </c>
      <c r="D13" s="118"/>
      <c r="E13" s="118"/>
      <c r="F13" s="118"/>
      <c r="G13" s="118"/>
      <c r="H13" s="118"/>
      <c r="I13" s="114"/>
      <c r="J13" s="114"/>
      <c r="K13" s="114"/>
      <c r="L13" s="114"/>
      <c r="M13" s="114"/>
      <c r="N13" s="114"/>
      <c r="P13" s="96"/>
      <c r="R13" s="96"/>
    </row>
    <row r="14" spans="1:18" ht="15.75" thickBot="1" x14ac:dyDescent="0.3">
      <c r="A14" s="250"/>
      <c r="B14" s="33" t="s">
        <v>152</v>
      </c>
      <c r="C14" s="55" t="s">
        <v>261</v>
      </c>
      <c r="D14" s="118"/>
      <c r="E14" s="118"/>
      <c r="F14" s="118"/>
      <c r="G14" s="118"/>
      <c r="H14" s="118"/>
      <c r="I14" s="114"/>
      <c r="J14" s="114"/>
      <c r="K14" s="114"/>
      <c r="L14" s="114"/>
      <c r="M14" s="114"/>
      <c r="N14" s="114"/>
      <c r="P14" s="96"/>
      <c r="R14" s="96"/>
    </row>
    <row r="15" spans="1:18" ht="26.25" thickBot="1" x14ac:dyDescent="0.3">
      <c r="A15" s="250"/>
      <c r="B15" s="64" t="s">
        <v>154</v>
      </c>
      <c r="C15" s="55" t="s">
        <v>261</v>
      </c>
      <c r="D15" s="118"/>
      <c r="E15" s="118"/>
      <c r="F15" s="118"/>
      <c r="G15" s="118"/>
      <c r="H15" s="118"/>
      <c r="I15" s="114"/>
      <c r="J15" s="114"/>
      <c r="K15" s="114"/>
      <c r="L15" s="114"/>
      <c r="M15" s="114"/>
      <c r="N15" s="114"/>
      <c r="P15" s="96"/>
      <c r="R15" s="96"/>
    </row>
    <row r="16" spans="1:18" ht="26.25" thickBot="1" x14ac:dyDescent="0.3">
      <c r="A16" s="250"/>
      <c r="B16" s="33" t="s">
        <v>155</v>
      </c>
      <c r="C16" s="55" t="s">
        <v>150</v>
      </c>
      <c r="D16" s="118"/>
      <c r="E16" s="118"/>
      <c r="F16" s="118"/>
      <c r="G16" s="118"/>
      <c r="H16" s="118"/>
      <c r="I16" s="114"/>
      <c r="J16" s="114"/>
      <c r="K16" s="114"/>
      <c r="L16" s="114"/>
      <c r="M16" s="114"/>
      <c r="N16" s="114"/>
      <c r="P16" s="96"/>
      <c r="R16" s="96"/>
    </row>
    <row r="17" spans="1:18" ht="26.25" thickBot="1" x14ac:dyDescent="0.3">
      <c r="A17" s="250"/>
      <c r="B17" s="33" t="s">
        <v>156</v>
      </c>
      <c r="C17" s="55" t="s">
        <v>151</v>
      </c>
      <c r="D17" s="118"/>
      <c r="E17" s="118"/>
      <c r="F17" s="118"/>
      <c r="G17" s="118"/>
      <c r="H17" s="118"/>
      <c r="I17" s="114"/>
      <c r="J17" s="114"/>
      <c r="K17" s="114"/>
      <c r="L17" s="114"/>
      <c r="M17" s="114"/>
      <c r="N17" s="114"/>
      <c r="P17" s="96"/>
      <c r="R17" s="96"/>
    </row>
    <row r="18" spans="1:18" ht="15.75" thickBot="1" x14ac:dyDescent="0.3">
      <c r="A18" s="250"/>
      <c r="B18" s="33" t="s">
        <v>153</v>
      </c>
      <c r="C18" s="55" t="s">
        <v>261</v>
      </c>
      <c r="D18" s="114">
        <v>7</v>
      </c>
      <c r="E18" s="114">
        <v>7</v>
      </c>
      <c r="F18" s="114">
        <v>7</v>
      </c>
      <c r="G18" s="114">
        <v>7</v>
      </c>
      <c r="H18" s="114">
        <v>7</v>
      </c>
      <c r="I18" s="114">
        <v>7</v>
      </c>
      <c r="J18" s="114">
        <v>7</v>
      </c>
      <c r="K18" s="114">
        <v>7</v>
      </c>
      <c r="L18" s="114">
        <v>7</v>
      </c>
      <c r="M18" s="114">
        <v>7</v>
      </c>
      <c r="N18" s="114">
        <v>7</v>
      </c>
      <c r="P18" s="96"/>
      <c r="R18" s="96"/>
    </row>
    <row r="19" spans="1:18" ht="26.25" customHeight="1" thickBot="1" x14ac:dyDescent="0.3">
      <c r="A19" s="250"/>
      <c r="B19" s="33" t="s">
        <v>157</v>
      </c>
      <c r="C19" s="55" t="s">
        <v>261</v>
      </c>
      <c r="D19" s="114">
        <v>3</v>
      </c>
      <c r="E19" s="114">
        <v>3</v>
      </c>
      <c r="F19" s="114">
        <v>3</v>
      </c>
      <c r="G19" s="114">
        <v>3</v>
      </c>
      <c r="H19" s="114">
        <v>3</v>
      </c>
      <c r="I19" s="114">
        <v>3</v>
      </c>
      <c r="J19" s="114">
        <v>3</v>
      </c>
      <c r="K19" s="114">
        <v>3</v>
      </c>
      <c r="L19" s="114">
        <v>3</v>
      </c>
      <c r="M19" s="114">
        <v>3</v>
      </c>
      <c r="N19" s="114">
        <v>3</v>
      </c>
      <c r="P19" s="96"/>
      <c r="R19" s="96"/>
    </row>
    <row r="20" spans="1:18" ht="25.5" customHeight="1" thickBot="1" x14ac:dyDescent="0.3">
      <c r="A20" s="250"/>
      <c r="B20" s="33" t="s">
        <v>339</v>
      </c>
      <c r="C20" s="55" t="s">
        <v>261</v>
      </c>
      <c r="D20" s="114">
        <v>2</v>
      </c>
      <c r="E20" s="114">
        <v>2</v>
      </c>
      <c r="F20" s="114">
        <v>2</v>
      </c>
      <c r="G20" s="114">
        <v>2</v>
      </c>
      <c r="H20" s="114">
        <v>2</v>
      </c>
      <c r="I20" s="114">
        <v>2</v>
      </c>
      <c r="J20" s="114">
        <v>2</v>
      </c>
      <c r="K20" s="114">
        <v>2</v>
      </c>
      <c r="L20" s="114">
        <v>2</v>
      </c>
      <c r="M20" s="114">
        <v>1</v>
      </c>
      <c r="N20" s="114">
        <v>1</v>
      </c>
      <c r="P20" s="96"/>
      <c r="R20" s="96"/>
    </row>
    <row r="21" spans="1:18" ht="22.5" customHeight="1" thickBot="1" x14ac:dyDescent="0.3">
      <c r="A21" s="250"/>
      <c r="B21" s="33" t="s">
        <v>159</v>
      </c>
      <c r="C21" s="55" t="s">
        <v>261</v>
      </c>
      <c r="D21" s="114">
        <v>2</v>
      </c>
      <c r="E21" s="114">
        <v>2</v>
      </c>
      <c r="F21" s="114">
        <v>2</v>
      </c>
      <c r="G21" s="114">
        <v>2</v>
      </c>
      <c r="H21" s="114">
        <v>2</v>
      </c>
      <c r="I21" s="114">
        <v>2</v>
      </c>
      <c r="J21" s="114">
        <v>2</v>
      </c>
      <c r="K21" s="114">
        <v>2</v>
      </c>
      <c r="L21" s="114">
        <v>2</v>
      </c>
      <c r="M21" s="114">
        <v>1</v>
      </c>
      <c r="N21" s="114">
        <v>1</v>
      </c>
      <c r="P21" s="96"/>
      <c r="R21" s="96"/>
    </row>
    <row r="22" spans="1:18" ht="25.5" customHeight="1" thickBot="1" x14ac:dyDescent="0.3">
      <c r="A22" s="250"/>
      <c r="B22" s="33" t="s">
        <v>158</v>
      </c>
      <c r="C22" s="55" t="s">
        <v>151</v>
      </c>
      <c r="D22" s="119">
        <v>166.44</v>
      </c>
      <c r="E22" s="119">
        <v>166.44</v>
      </c>
      <c r="F22" s="119">
        <v>166.44</v>
      </c>
      <c r="G22" s="119">
        <v>166.44</v>
      </c>
      <c r="H22" s="119">
        <v>166.44</v>
      </c>
      <c r="I22" s="119">
        <f>10.45+2.95</f>
        <v>13.399999999999999</v>
      </c>
      <c r="J22" s="119">
        <f>10.45+2.95</f>
        <v>13.399999999999999</v>
      </c>
      <c r="K22" s="119">
        <f>10.45+2.95</f>
        <v>13.399999999999999</v>
      </c>
      <c r="L22" s="119">
        <f>10.45+2.95</f>
        <v>13.399999999999999</v>
      </c>
      <c r="M22" s="119">
        <v>2.95</v>
      </c>
      <c r="N22" s="119">
        <v>2.95</v>
      </c>
      <c r="P22" s="96"/>
      <c r="R22" s="96"/>
    </row>
    <row r="23" spans="1:18" ht="22.5" customHeight="1" thickBot="1" x14ac:dyDescent="0.3">
      <c r="A23" s="250"/>
      <c r="B23" s="33" t="s">
        <v>340</v>
      </c>
      <c r="C23" s="55" t="s">
        <v>261</v>
      </c>
      <c r="D23" s="114">
        <v>4</v>
      </c>
      <c r="E23" s="114">
        <v>4</v>
      </c>
      <c r="F23" s="114">
        <v>4</v>
      </c>
      <c r="G23" s="114">
        <v>4</v>
      </c>
      <c r="H23" s="114">
        <v>4</v>
      </c>
      <c r="I23" s="114">
        <v>3</v>
      </c>
      <c r="J23" s="114">
        <v>3</v>
      </c>
      <c r="K23" s="114">
        <v>3</v>
      </c>
      <c r="L23" s="114">
        <v>3</v>
      </c>
      <c r="M23" s="114">
        <v>3</v>
      </c>
      <c r="N23" s="114">
        <v>3</v>
      </c>
      <c r="P23" s="96"/>
      <c r="R23" s="96"/>
    </row>
    <row r="24" spans="1:18" ht="20.25" customHeight="1" thickBot="1" x14ac:dyDescent="0.3">
      <c r="A24" s="250"/>
      <c r="B24" s="33" t="s">
        <v>160</v>
      </c>
      <c r="C24" s="55" t="s">
        <v>261</v>
      </c>
      <c r="D24" s="114">
        <v>2</v>
      </c>
      <c r="E24" s="114">
        <v>2</v>
      </c>
      <c r="F24" s="114">
        <v>2</v>
      </c>
      <c r="G24" s="114">
        <v>2</v>
      </c>
      <c r="H24" s="114">
        <v>2</v>
      </c>
      <c r="I24" s="114">
        <v>2</v>
      </c>
      <c r="J24" s="114">
        <v>2</v>
      </c>
      <c r="K24" s="114">
        <v>2</v>
      </c>
      <c r="L24" s="114">
        <v>2</v>
      </c>
      <c r="M24" s="114">
        <v>2</v>
      </c>
      <c r="N24" s="114">
        <v>2</v>
      </c>
      <c r="P24" s="96"/>
      <c r="R24" s="96"/>
    </row>
    <row r="25" spans="1:18" ht="20.25" customHeight="1" thickBot="1" x14ac:dyDescent="0.3">
      <c r="A25" s="250"/>
      <c r="B25" s="33" t="s">
        <v>161</v>
      </c>
      <c r="C25" s="55" t="s">
        <v>151</v>
      </c>
      <c r="D25" s="119" t="s">
        <v>435</v>
      </c>
      <c r="E25" s="119" t="s">
        <v>435</v>
      </c>
      <c r="F25" s="119" t="s">
        <v>435</v>
      </c>
      <c r="G25" s="119" t="s">
        <v>435</v>
      </c>
      <c r="H25" s="119" t="s">
        <v>435</v>
      </c>
      <c r="I25" s="119" t="s">
        <v>435</v>
      </c>
      <c r="J25" s="119" t="s">
        <v>435</v>
      </c>
      <c r="K25" s="119">
        <f>131.39+0.093+0.052</f>
        <v>131.53499999999997</v>
      </c>
      <c r="L25" s="119">
        <f>131.39+0.093+0.052</f>
        <v>131.53499999999997</v>
      </c>
      <c r="M25" s="119">
        <f>131.39+0.093+0.052</f>
        <v>131.53499999999997</v>
      </c>
      <c r="N25" s="119">
        <f>131.39+0.093+0.052</f>
        <v>131.53499999999997</v>
      </c>
      <c r="P25" s="96"/>
      <c r="R25" s="96"/>
    </row>
    <row r="26" spans="1:18" ht="19.5" customHeight="1" thickBot="1" x14ac:dyDescent="0.3">
      <c r="A26" s="250"/>
      <c r="B26" s="33" t="s">
        <v>333</v>
      </c>
      <c r="C26" s="55" t="s">
        <v>261</v>
      </c>
      <c r="D26" s="114"/>
      <c r="E26" s="114"/>
      <c r="F26" s="114"/>
      <c r="G26" s="114"/>
      <c r="H26" s="114"/>
      <c r="I26" s="114"/>
      <c r="J26" s="114"/>
      <c r="K26" s="114"/>
      <c r="L26" s="114"/>
      <c r="M26" s="114"/>
      <c r="N26" s="114"/>
      <c r="P26" s="96"/>
      <c r="R26" s="96"/>
    </row>
    <row r="27" spans="1:18" ht="26.25" thickBot="1" x14ac:dyDescent="0.3">
      <c r="A27" s="250"/>
      <c r="B27" s="33" t="s">
        <v>162</v>
      </c>
      <c r="C27" s="55" t="s">
        <v>261</v>
      </c>
      <c r="D27" s="114"/>
      <c r="E27" s="114"/>
      <c r="F27" s="114"/>
      <c r="G27" s="114"/>
      <c r="H27" s="114"/>
      <c r="I27" s="114"/>
      <c r="J27" s="114"/>
      <c r="K27" s="114"/>
      <c r="L27" s="114"/>
      <c r="M27" s="114"/>
      <c r="N27" s="114"/>
      <c r="P27" s="96"/>
      <c r="R27" s="96"/>
    </row>
    <row r="28" spans="1:18" ht="26.25" thickBot="1" x14ac:dyDescent="0.3">
      <c r="A28" s="250"/>
      <c r="B28" s="33" t="s">
        <v>163</v>
      </c>
      <c r="C28" s="55" t="s">
        <v>151</v>
      </c>
      <c r="D28" s="114"/>
      <c r="E28" s="114"/>
      <c r="F28" s="114"/>
      <c r="G28" s="114"/>
      <c r="H28" s="114"/>
      <c r="I28" s="114"/>
      <c r="J28" s="114"/>
      <c r="K28" s="114"/>
      <c r="L28" s="114"/>
      <c r="M28" s="114"/>
      <c r="N28" s="114"/>
      <c r="P28" s="96"/>
      <c r="R28" s="96"/>
    </row>
    <row r="29" spans="1:18" ht="15.75" thickBot="1" x14ac:dyDescent="0.3">
      <c r="A29" s="250"/>
      <c r="B29" s="33" t="s">
        <v>334</v>
      </c>
      <c r="C29" s="55" t="s">
        <v>261</v>
      </c>
      <c r="D29" s="114">
        <v>6</v>
      </c>
      <c r="E29" s="114">
        <v>6</v>
      </c>
      <c r="F29" s="114">
        <v>6</v>
      </c>
      <c r="G29" s="114">
        <v>6</v>
      </c>
      <c r="H29" s="114">
        <v>6</v>
      </c>
      <c r="I29" s="114">
        <v>6</v>
      </c>
      <c r="J29" s="114">
        <v>6</v>
      </c>
      <c r="K29" s="114">
        <v>6</v>
      </c>
      <c r="L29" s="114">
        <v>6</v>
      </c>
      <c r="M29" s="114">
        <v>6</v>
      </c>
      <c r="N29" s="114">
        <v>6</v>
      </c>
      <c r="P29" s="96"/>
      <c r="R29" s="96"/>
    </row>
    <row r="30" spans="1:18" ht="26.25" thickBot="1" x14ac:dyDescent="0.3">
      <c r="A30" s="250"/>
      <c r="B30" s="33" t="s">
        <v>164</v>
      </c>
      <c r="C30" s="55" t="s">
        <v>261</v>
      </c>
      <c r="D30" s="114">
        <v>8</v>
      </c>
      <c r="E30" s="114">
        <v>8</v>
      </c>
      <c r="F30" s="114">
        <v>8</v>
      </c>
      <c r="G30" s="114">
        <v>8</v>
      </c>
      <c r="H30" s="114">
        <v>8</v>
      </c>
      <c r="I30" s="114">
        <v>8</v>
      </c>
      <c r="J30" s="114">
        <v>8</v>
      </c>
      <c r="K30" s="114">
        <v>8</v>
      </c>
      <c r="L30" s="114">
        <v>8</v>
      </c>
      <c r="M30" s="114">
        <v>8</v>
      </c>
      <c r="N30" s="114">
        <v>8</v>
      </c>
      <c r="P30" s="96"/>
      <c r="R30" s="96"/>
    </row>
    <row r="31" spans="1:18" ht="26.25" thickBot="1" x14ac:dyDescent="0.3">
      <c r="A31" s="250"/>
      <c r="B31" s="33" t="s">
        <v>165</v>
      </c>
      <c r="C31" s="55" t="s">
        <v>151</v>
      </c>
      <c r="D31" s="119">
        <v>53.9</v>
      </c>
      <c r="E31" s="119">
        <v>53.9</v>
      </c>
      <c r="F31" s="119">
        <v>53.9</v>
      </c>
      <c r="G31" s="119">
        <v>53.9</v>
      </c>
      <c r="H31" s="119">
        <v>53.9</v>
      </c>
      <c r="I31" s="119">
        <v>53.9</v>
      </c>
      <c r="J31" s="119">
        <v>53.9</v>
      </c>
      <c r="K31" s="119">
        <v>53.9</v>
      </c>
      <c r="L31" s="119">
        <v>53.9</v>
      </c>
      <c r="M31" s="119">
        <v>53.9</v>
      </c>
      <c r="N31" s="119">
        <v>53.9</v>
      </c>
      <c r="P31" s="96"/>
      <c r="R31" s="96"/>
    </row>
    <row r="32" spans="1:18" ht="15.75" thickBot="1" x14ac:dyDescent="0.3">
      <c r="A32" s="250"/>
      <c r="B32" s="33" t="s">
        <v>335</v>
      </c>
      <c r="C32" s="55" t="s">
        <v>261</v>
      </c>
      <c r="D32" s="114">
        <v>20</v>
      </c>
      <c r="E32" s="114">
        <v>20</v>
      </c>
      <c r="F32" s="114">
        <v>20</v>
      </c>
      <c r="G32" s="114">
        <v>20</v>
      </c>
      <c r="H32" s="114">
        <v>20</v>
      </c>
      <c r="I32" s="114">
        <v>20</v>
      </c>
      <c r="J32" s="114">
        <v>20</v>
      </c>
      <c r="K32" s="114">
        <v>20</v>
      </c>
      <c r="L32" s="114">
        <v>20</v>
      </c>
      <c r="M32" s="114">
        <v>20</v>
      </c>
      <c r="N32" s="114">
        <v>20</v>
      </c>
      <c r="P32" s="96"/>
      <c r="R32" s="96"/>
    </row>
    <row r="33" spans="1:18" ht="26.25" thickBot="1" x14ac:dyDescent="0.3">
      <c r="A33" s="250"/>
      <c r="B33" s="33" t="s">
        <v>166</v>
      </c>
      <c r="C33" s="55" t="s">
        <v>261</v>
      </c>
      <c r="D33" s="114">
        <v>8</v>
      </c>
      <c r="E33" s="114">
        <v>8</v>
      </c>
      <c r="F33" s="114">
        <v>8</v>
      </c>
      <c r="G33" s="114">
        <v>8</v>
      </c>
      <c r="H33" s="114">
        <v>8</v>
      </c>
      <c r="I33" s="114">
        <v>8</v>
      </c>
      <c r="J33" s="114">
        <v>7</v>
      </c>
      <c r="K33" s="114">
        <v>7</v>
      </c>
      <c r="L33" s="114">
        <v>7</v>
      </c>
      <c r="M33" s="114">
        <v>7</v>
      </c>
      <c r="N33" s="114">
        <v>7</v>
      </c>
      <c r="P33" s="96"/>
      <c r="R33" s="96"/>
    </row>
    <row r="34" spans="1:18" ht="26.25" thickBot="1" x14ac:dyDescent="0.3">
      <c r="A34" s="250"/>
      <c r="B34" s="33" t="s">
        <v>167</v>
      </c>
      <c r="C34" s="55" t="s">
        <v>151</v>
      </c>
      <c r="D34" s="119">
        <f t="shared" ref="D34:N34" si="0">178.33+143</f>
        <v>321.33000000000004</v>
      </c>
      <c r="E34" s="119">
        <f t="shared" si="0"/>
        <v>321.33000000000004</v>
      </c>
      <c r="F34" s="119">
        <f t="shared" si="0"/>
        <v>321.33000000000004</v>
      </c>
      <c r="G34" s="119">
        <f t="shared" si="0"/>
        <v>321.33000000000004</v>
      </c>
      <c r="H34" s="119">
        <f t="shared" si="0"/>
        <v>321.33000000000004</v>
      </c>
      <c r="I34" s="119">
        <f t="shared" si="0"/>
        <v>321.33000000000004</v>
      </c>
      <c r="J34" s="119">
        <f t="shared" si="0"/>
        <v>321.33000000000004</v>
      </c>
      <c r="K34" s="119">
        <f t="shared" si="0"/>
        <v>321.33000000000004</v>
      </c>
      <c r="L34" s="119">
        <f t="shared" si="0"/>
        <v>321.33000000000004</v>
      </c>
      <c r="M34" s="119">
        <f t="shared" si="0"/>
        <v>321.33000000000004</v>
      </c>
      <c r="N34" s="119">
        <f t="shared" si="0"/>
        <v>321.33000000000004</v>
      </c>
      <c r="P34" s="96"/>
      <c r="R34" s="96"/>
    </row>
    <row r="35" spans="1:18" ht="15.75" thickBot="1" x14ac:dyDescent="0.3">
      <c r="A35" s="250"/>
      <c r="B35" s="33" t="s">
        <v>336</v>
      </c>
      <c r="C35" s="55" t="s">
        <v>261</v>
      </c>
      <c r="D35" s="114"/>
      <c r="E35" s="114"/>
      <c r="F35" s="114"/>
      <c r="G35" s="114"/>
      <c r="H35" s="114"/>
      <c r="I35" s="114"/>
      <c r="J35" s="114"/>
      <c r="K35" s="114"/>
      <c r="L35" s="114"/>
      <c r="M35" s="114"/>
      <c r="N35" s="114"/>
      <c r="P35" s="96"/>
      <c r="R35" s="96"/>
    </row>
    <row r="36" spans="1:18" ht="26.25" thickBot="1" x14ac:dyDescent="0.3">
      <c r="A36" s="250"/>
      <c r="B36" s="33" t="s">
        <v>168</v>
      </c>
      <c r="C36" s="55" t="s">
        <v>261</v>
      </c>
      <c r="D36" s="114"/>
      <c r="E36" s="114"/>
      <c r="F36" s="114"/>
      <c r="G36" s="114"/>
      <c r="H36" s="114"/>
      <c r="I36" s="114"/>
      <c r="J36" s="114"/>
      <c r="K36" s="114"/>
      <c r="L36" s="114"/>
      <c r="M36" s="114"/>
      <c r="N36" s="114"/>
      <c r="P36" s="96"/>
      <c r="R36" s="96"/>
    </row>
    <row r="37" spans="1:18" ht="26.25" thickBot="1" x14ac:dyDescent="0.3">
      <c r="A37" s="250"/>
      <c r="B37" s="33" t="s">
        <v>169</v>
      </c>
      <c r="C37" s="55" t="s">
        <v>151</v>
      </c>
      <c r="D37" s="114"/>
      <c r="E37" s="114"/>
      <c r="F37" s="114"/>
      <c r="G37" s="114"/>
      <c r="H37" s="114"/>
      <c r="I37" s="114"/>
      <c r="J37" s="114"/>
      <c r="K37" s="114"/>
      <c r="L37" s="114"/>
      <c r="M37" s="114"/>
      <c r="N37" s="114"/>
      <c r="P37" s="96"/>
      <c r="R37" s="96"/>
    </row>
    <row r="38" spans="1:18" ht="15.75" thickBot="1" x14ac:dyDescent="0.3">
      <c r="A38" s="250"/>
      <c r="B38" s="33" t="s">
        <v>337</v>
      </c>
      <c r="C38" s="55" t="s">
        <v>261</v>
      </c>
      <c r="D38" s="114"/>
      <c r="E38" s="114"/>
      <c r="F38" s="114"/>
      <c r="G38" s="114"/>
      <c r="H38" s="114"/>
      <c r="I38" s="114"/>
      <c r="J38" s="114"/>
      <c r="K38" s="114"/>
      <c r="L38" s="114"/>
      <c r="M38" s="114"/>
      <c r="N38" s="114"/>
      <c r="P38" s="96"/>
      <c r="R38" s="96"/>
    </row>
    <row r="39" spans="1:18" ht="15.75" thickBot="1" x14ac:dyDescent="0.3">
      <c r="A39" s="250"/>
      <c r="B39" s="33" t="s">
        <v>170</v>
      </c>
      <c r="C39" s="55" t="s">
        <v>261</v>
      </c>
      <c r="D39" s="114"/>
      <c r="E39" s="114"/>
      <c r="F39" s="114"/>
      <c r="G39" s="114"/>
      <c r="H39" s="114"/>
      <c r="I39" s="114"/>
      <c r="J39" s="114"/>
      <c r="K39" s="114"/>
      <c r="L39" s="114"/>
      <c r="M39" s="114"/>
      <c r="N39" s="114"/>
      <c r="P39" s="96"/>
      <c r="R39" s="96"/>
    </row>
    <row r="40" spans="1:18" ht="15.75" thickBot="1" x14ac:dyDescent="0.3">
      <c r="A40" s="250"/>
      <c r="B40" s="33" t="s">
        <v>171</v>
      </c>
      <c r="C40" s="55" t="s">
        <v>150</v>
      </c>
      <c r="D40" s="114"/>
      <c r="E40" s="114"/>
      <c r="F40" s="114"/>
      <c r="G40" s="114"/>
      <c r="H40" s="114"/>
      <c r="I40" s="114"/>
      <c r="J40" s="114"/>
      <c r="K40" s="114"/>
      <c r="L40" s="114"/>
      <c r="M40" s="114"/>
      <c r="N40" s="114"/>
      <c r="P40" s="96"/>
      <c r="R40" s="96"/>
    </row>
    <row r="41" spans="1:18" ht="15.75" thickBot="1" x14ac:dyDescent="0.3">
      <c r="A41" s="250"/>
      <c r="B41" s="33" t="s">
        <v>338</v>
      </c>
      <c r="C41" s="55" t="s">
        <v>261</v>
      </c>
      <c r="D41" s="114"/>
      <c r="E41" s="114"/>
      <c r="F41" s="114"/>
      <c r="G41" s="114"/>
      <c r="H41" s="114"/>
      <c r="I41" s="114"/>
      <c r="J41" s="114"/>
      <c r="K41" s="114"/>
      <c r="L41" s="114"/>
      <c r="M41" s="114"/>
      <c r="N41" s="114"/>
      <c r="P41" s="96"/>
      <c r="R41" s="96"/>
    </row>
    <row r="42" spans="1:18" ht="15.75" thickBot="1" x14ac:dyDescent="0.3">
      <c r="A42" s="250"/>
      <c r="B42" s="33" t="s">
        <v>172</v>
      </c>
      <c r="C42" s="55" t="s">
        <v>261</v>
      </c>
      <c r="D42" s="114"/>
      <c r="E42" s="114"/>
      <c r="F42" s="114"/>
      <c r="G42" s="114"/>
      <c r="H42" s="114"/>
      <c r="I42" s="114"/>
      <c r="J42" s="114"/>
      <c r="K42" s="114"/>
      <c r="L42" s="114"/>
      <c r="M42" s="114"/>
      <c r="N42" s="114"/>
      <c r="P42" s="96"/>
      <c r="R42" s="96"/>
    </row>
    <row r="43" spans="1:18" ht="15.75" thickBot="1" x14ac:dyDescent="0.3">
      <c r="A43" s="250"/>
      <c r="B43" s="33" t="s">
        <v>173</v>
      </c>
      <c r="C43" s="55" t="s">
        <v>150</v>
      </c>
      <c r="D43" s="114"/>
      <c r="E43" s="114"/>
      <c r="F43" s="114"/>
      <c r="G43" s="114"/>
      <c r="H43" s="114"/>
      <c r="I43" s="114"/>
      <c r="J43" s="114"/>
      <c r="K43" s="114"/>
      <c r="L43" s="114"/>
      <c r="M43" s="114"/>
      <c r="N43" s="114"/>
      <c r="P43" s="96"/>
      <c r="R43" s="96"/>
    </row>
    <row r="44" spans="1:18" ht="15.75" thickBot="1" x14ac:dyDescent="0.3">
      <c r="A44" s="250"/>
      <c r="B44" s="33" t="s">
        <v>342</v>
      </c>
      <c r="C44" s="55" t="s">
        <v>261</v>
      </c>
      <c r="D44" s="114"/>
      <c r="E44" s="114"/>
      <c r="F44" s="114"/>
      <c r="G44" s="114"/>
      <c r="H44" s="114"/>
      <c r="I44" s="114"/>
      <c r="J44" s="114"/>
      <c r="K44" s="114"/>
      <c r="L44" s="114"/>
      <c r="M44" s="114"/>
      <c r="N44" s="114"/>
      <c r="P44" s="96"/>
      <c r="R44" s="96"/>
    </row>
    <row r="45" spans="1:18" ht="26.25" thickBot="1" x14ac:dyDescent="0.3">
      <c r="A45" s="250"/>
      <c r="B45" s="33" t="s">
        <v>174</v>
      </c>
      <c r="C45" s="55" t="s">
        <v>261</v>
      </c>
      <c r="D45" s="114"/>
      <c r="E45" s="114"/>
      <c r="F45" s="114"/>
      <c r="G45" s="114"/>
      <c r="H45" s="114"/>
      <c r="I45" s="114"/>
      <c r="J45" s="114"/>
      <c r="K45" s="114"/>
      <c r="L45" s="114"/>
      <c r="M45" s="114"/>
      <c r="N45" s="114"/>
      <c r="P45" s="96"/>
      <c r="R45" s="96"/>
    </row>
    <row r="46" spans="1:18" ht="26.25" thickBot="1" x14ac:dyDescent="0.3">
      <c r="A46" s="250"/>
      <c r="B46" s="33" t="s">
        <v>175</v>
      </c>
      <c r="C46" s="55" t="s">
        <v>151</v>
      </c>
      <c r="D46" s="114"/>
      <c r="E46" s="114"/>
      <c r="F46" s="114"/>
      <c r="G46" s="114"/>
      <c r="H46" s="114"/>
      <c r="I46" s="114"/>
      <c r="J46" s="114"/>
      <c r="K46" s="114"/>
      <c r="L46" s="114"/>
      <c r="M46" s="114"/>
      <c r="N46" s="114"/>
      <c r="P46" s="96"/>
      <c r="R46" s="96"/>
    </row>
    <row r="47" spans="1:18" ht="15.75" thickBot="1" x14ac:dyDescent="0.3">
      <c r="A47" s="250"/>
      <c r="B47" s="33" t="s">
        <v>341</v>
      </c>
      <c r="C47" s="55" t="s">
        <v>261</v>
      </c>
      <c r="D47" s="114"/>
      <c r="E47" s="114"/>
      <c r="F47" s="114"/>
      <c r="G47" s="114"/>
      <c r="H47" s="114"/>
      <c r="I47" s="114"/>
      <c r="J47" s="114"/>
      <c r="K47" s="114"/>
      <c r="L47" s="114"/>
      <c r="M47" s="114"/>
      <c r="N47" s="114"/>
      <c r="P47" s="96"/>
      <c r="R47" s="96"/>
    </row>
    <row r="48" spans="1:18" ht="15.75" thickBot="1" x14ac:dyDescent="0.3">
      <c r="A48" s="250"/>
      <c r="B48" s="33" t="s">
        <v>176</v>
      </c>
      <c r="C48" s="55" t="s">
        <v>261</v>
      </c>
      <c r="D48" s="114"/>
      <c r="E48" s="114"/>
      <c r="F48" s="114"/>
      <c r="G48" s="114"/>
      <c r="H48" s="114"/>
      <c r="I48" s="114"/>
      <c r="J48" s="114"/>
      <c r="K48" s="114"/>
      <c r="L48" s="114"/>
      <c r="M48" s="114"/>
      <c r="N48" s="114"/>
      <c r="P48" s="96"/>
      <c r="R48" s="96"/>
    </row>
    <row r="49" spans="1:18" ht="15.75" thickBot="1" x14ac:dyDescent="0.3">
      <c r="A49" s="250"/>
      <c r="B49" s="33" t="s">
        <v>177</v>
      </c>
      <c r="C49" s="55" t="s">
        <v>151</v>
      </c>
      <c r="D49" s="114"/>
      <c r="E49" s="114"/>
      <c r="F49" s="114"/>
      <c r="G49" s="114"/>
      <c r="H49" s="114"/>
      <c r="I49" s="114"/>
      <c r="J49" s="114"/>
      <c r="K49" s="114"/>
      <c r="L49" s="114"/>
      <c r="M49" s="114"/>
      <c r="N49" s="114"/>
      <c r="P49" s="96"/>
      <c r="R49" s="96"/>
    </row>
    <row r="50" spans="1:18" ht="15.75" thickBot="1" x14ac:dyDescent="0.3">
      <c r="A50" s="250"/>
      <c r="B50" s="33" t="s">
        <v>87</v>
      </c>
      <c r="C50" s="55" t="s">
        <v>261</v>
      </c>
      <c r="D50" s="114"/>
      <c r="E50" s="114"/>
      <c r="F50" s="114"/>
      <c r="G50" s="114"/>
      <c r="H50" s="114"/>
      <c r="I50" s="114"/>
      <c r="J50" s="114"/>
      <c r="K50" s="114"/>
      <c r="L50" s="114"/>
      <c r="M50" s="114"/>
      <c r="N50" s="114"/>
      <c r="P50" s="96"/>
      <c r="R50" s="96"/>
    </row>
    <row r="51" spans="1:18" ht="15.75" thickBot="1" x14ac:dyDescent="0.3">
      <c r="A51" s="251"/>
      <c r="B51" s="33" t="s">
        <v>88</v>
      </c>
      <c r="C51" s="55" t="s">
        <v>261</v>
      </c>
      <c r="D51" s="114"/>
      <c r="E51" s="114"/>
      <c r="F51" s="114"/>
      <c r="G51" s="114"/>
      <c r="H51" s="114"/>
      <c r="I51" s="114"/>
      <c r="J51" s="114"/>
      <c r="K51" s="114"/>
      <c r="L51" s="114"/>
      <c r="M51" s="114"/>
      <c r="N51" s="114"/>
      <c r="P51" s="96"/>
      <c r="R51" s="96"/>
    </row>
    <row r="52" spans="1:18" ht="39.75" customHeight="1" thickBot="1" x14ac:dyDescent="0.3">
      <c r="A52" s="252" t="s">
        <v>343</v>
      </c>
      <c r="B52" s="68" t="s">
        <v>178</v>
      </c>
      <c r="C52" s="34" t="s">
        <v>180</v>
      </c>
      <c r="D52" s="119">
        <f>2474.8/100</f>
        <v>24.748000000000001</v>
      </c>
      <c r="E52" s="119">
        <f t="shared" ref="E52:I52" si="1">2474.8/100</f>
        <v>24.748000000000001</v>
      </c>
      <c r="F52" s="119">
        <f t="shared" si="1"/>
        <v>24.748000000000001</v>
      </c>
      <c r="G52" s="119">
        <f t="shared" si="1"/>
        <v>24.748000000000001</v>
      </c>
      <c r="H52" s="119">
        <f t="shared" si="1"/>
        <v>24.748000000000001</v>
      </c>
      <c r="I52" s="119">
        <f t="shared" si="1"/>
        <v>24.748000000000001</v>
      </c>
      <c r="J52" s="119" t="s">
        <v>438</v>
      </c>
      <c r="K52" s="119" t="s">
        <v>438</v>
      </c>
      <c r="L52" s="119" t="s">
        <v>438</v>
      </c>
      <c r="M52" s="119" t="s">
        <v>438</v>
      </c>
      <c r="N52" s="119" t="s">
        <v>438</v>
      </c>
      <c r="P52" s="110"/>
      <c r="R52" s="92"/>
    </row>
    <row r="53" spans="1:18" ht="43.5" customHeight="1" thickBot="1" x14ac:dyDescent="0.3">
      <c r="A53" s="253"/>
      <c r="B53" s="69" t="s">
        <v>179</v>
      </c>
      <c r="C53" s="34" t="s">
        <v>180</v>
      </c>
      <c r="D53" s="114"/>
      <c r="E53" s="114"/>
      <c r="F53" s="114"/>
      <c r="G53" s="114"/>
      <c r="H53" s="114"/>
      <c r="I53" s="114"/>
      <c r="J53" s="114"/>
      <c r="K53" s="114"/>
      <c r="L53" s="114"/>
      <c r="M53" s="114"/>
      <c r="N53" s="114"/>
      <c r="P53" s="110"/>
      <c r="R53" s="92"/>
    </row>
    <row r="54" spans="1:18" ht="17.25" customHeight="1" thickBot="1" x14ac:dyDescent="0.3">
      <c r="A54" s="253"/>
      <c r="B54" s="69" t="s">
        <v>276</v>
      </c>
      <c r="C54" s="65" t="s">
        <v>181</v>
      </c>
      <c r="D54" s="114"/>
      <c r="E54" s="114"/>
      <c r="F54" s="114"/>
      <c r="G54" s="114"/>
      <c r="H54" s="114"/>
      <c r="I54" s="114"/>
      <c r="J54" s="114"/>
      <c r="K54" s="114"/>
      <c r="L54" s="114"/>
      <c r="M54" s="114"/>
      <c r="N54" s="114"/>
      <c r="P54" s="110"/>
      <c r="R54" s="96"/>
    </row>
    <row r="55" spans="1:18" ht="26.25" thickBot="1" x14ac:dyDescent="0.3">
      <c r="A55" s="253"/>
      <c r="B55" s="69" t="s">
        <v>89</v>
      </c>
      <c r="C55" s="65" t="s">
        <v>386</v>
      </c>
      <c r="D55" s="114">
        <v>82</v>
      </c>
      <c r="E55" s="114">
        <v>82</v>
      </c>
      <c r="F55" s="114">
        <v>82</v>
      </c>
      <c r="G55" s="114">
        <v>82</v>
      </c>
      <c r="H55" s="114">
        <v>82</v>
      </c>
      <c r="I55" s="114">
        <v>82</v>
      </c>
      <c r="J55" s="114">
        <v>82</v>
      </c>
      <c r="K55" s="114">
        <v>82</v>
      </c>
      <c r="L55" s="114">
        <v>82</v>
      </c>
      <c r="M55" s="114">
        <v>82</v>
      </c>
      <c r="N55" s="114">
        <v>82</v>
      </c>
      <c r="P55" s="110"/>
      <c r="R55" s="93"/>
    </row>
    <row r="56" spans="1:18" ht="26.25" thickBot="1" x14ac:dyDescent="0.3">
      <c r="A56" s="253"/>
      <c r="B56" s="69" t="s">
        <v>344</v>
      </c>
      <c r="C56" s="65" t="s">
        <v>261</v>
      </c>
      <c r="D56" s="114" t="s">
        <v>428</v>
      </c>
      <c r="E56" s="114" t="s">
        <v>428</v>
      </c>
      <c r="F56" s="114" t="s">
        <v>428</v>
      </c>
      <c r="G56" s="114" t="s">
        <v>428</v>
      </c>
      <c r="H56" s="114" t="s">
        <v>428</v>
      </c>
      <c r="I56" s="114" t="s">
        <v>428</v>
      </c>
      <c r="J56" s="114" t="s">
        <v>428</v>
      </c>
      <c r="K56" s="114" t="s">
        <v>428</v>
      </c>
      <c r="L56" s="114" t="s">
        <v>428</v>
      </c>
      <c r="M56" s="114" t="s">
        <v>428</v>
      </c>
      <c r="N56" s="114" t="s">
        <v>428</v>
      </c>
      <c r="P56" s="111"/>
      <c r="R56" s="84"/>
    </row>
    <row r="57" spans="1:18" ht="26.25" thickBot="1" x14ac:dyDescent="0.3">
      <c r="A57" s="253"/>
      <c r="B57" s="69" t="s">
        <v>345</v>
      </c>
      <c r="C57" s="34" t="s">
        <v>261</v>
      </c>
      <c r="D57" s="114"/>
      <c r="E57" s="114"/>
      <c r="F57" s="114"/>
      <c r="G57" s="114"/>
      <c r="H57" s="114"/>
      <c r="I57" s="114"/>
      <c r="J57" s="114"/>
      <c r="K57" s="114"/>
      <c r="L57" s="114"/>
      <c r="M57" s="114"/>
      <c r="N57" s="114"/>
      <c r="P57" s="110"/>
      <c r="R57" s="96"/>
    </row>
    <row r="58" spans="1:18" ht="15.75" thickBot="1" x14ac:dyDescent="0.3">
      <c r="A58" s="253"/>
      <c r="B58" s="69" t="s">
        <v>346</v>
      </c>
      <c r="C58" s="34" t="s">
        <v>261</v>
      </c>
      <c r="D58" s="114"/>
      <c r="E58" s="114"/>
      <c r="F58" s="114"/>
      <c r="G58" s="114"/>
      <c r="H58" s="114"/>
      <c r="I58" s="114"/>
      <c r="J58" s="114"/>
      <c r="K58" s="114"/>
      <c r="L58" s="114"/>
      <c r="M58" s="114"/>
      <c r="N58" s="114"/>
      <c r="P58" s="110"/>
      <c r="R58" s="96"/>
    </row>
    <row r="59" spans="1:18" ht="26.25" thickBot="1" x14ac:dyDescent="0.3">
      <c r="A59" s="253"/>
      <c r="B59" s="69" t="s">
        <v>347</v>
      </c>
      <c r="C59" s="34" t="s">
        <v>261</v>
      </c>
      <c r="D59" s="114"/>
      <c r="E59" s="114"/>
      <c r="F59" s="114"/>
      <c r="G59" s="114"/>
      <c r="H59" s="114"/>
      <c r="I59" s="114"/>
      <c r="J59" s="114"/>
      <c r="K59" s="114"/>
      <c r="L59" s="114"/>
      <c r="M59" s="114"/>
      <c r="N59" s="114"/>
      <c r="P59" s="110"/>
      <c r="R59" s="96"/>
    </row>
    <row r="60" spans="1:18" ht="15.75" thickBot="1" x14ac:dyDescent="0.3">
      <c r="A60" s="253"/>
      <c r="B60" s="69" t="s">
        <v>348</v>
      </c>
      <c r="C60" s="34" t="s">
        <v>261</v>
      </c>
      <c r="D60" s="114"/>
      <c r="E60" s="114"/>
      <c r="F60" s="114"/>
      <c r="G60" s="114"/>
      <c r="H60" s="114"/>
      <c r="I60" s="114"/>
      <c r="J60" s="114"/>
      <c r="K60" s="114"/>
      <c r="L60" s="114"/>
      <c r="M60" s="114"/>
      <c r="N60" s="114"/>
      <c r="P60" s="110"/>
      <c r="R60" s="96"/>
    </row>
    <row r="61" spans="1:18" ht="26.25" thickBot="1" x14ac:dyDescent="0.3">
      <c r="A61" s="253"/>
      <c r="B61" s="69" t="s">
        <v>349</v>
      </c>
      <c r="C61" s="34" t="s">
        <v>261</v>
      </c>
      <c r="D61" s="114"/>
      <c r="E61" s="114"/>
      <c r="F61" s="114"/>
      <c r="G61" s="114"/>
      <c r="H61" s="114"/>
      <c r="I61" s="114"/>
      <c r="J61" s="114"/>
      <c r="K61" s="114"/>
      <c r="L61" s="114"/>
      <c r="M61" s="114"/>
      <c r="N61" s="114"/>
      <c r="P61" s="110"/>
      <c r="R61" s="96"/>
    </row>
    <row r="62" spans="1:18" ht="26.25" thickBot="1" x14ac:dyDescent="0.3">
      <c r="A62" s="253"/>
      <c r="B62" s="69" t="s">
        <v>418</v>
      </c>
      <c r="C62" s="34" t="s">
        <v>269</v>
      </c>
      <c r="D62" s="114"/>
      <c r="E62" s="114"/>
      <c r="F62" s="114"/>
      <c r="G62" s="114"/>
      <c r="H62" s="114"/>
      <c r="I62" s="114"/>
      <c r="J62" s="114"/>
      <c r="K62" s="114"/>
      <c r="L62" s="114"/>
      <c r="M62" s="114"/>
      <c r="N62" s="114"/>
      <c r="P62" s="110"/>
      <c r="R62" s="96"/>
    </row>
    <row r="63" spans="1:18" ht="15.75" thickBot="1" x14ac:dyDescent="0.3">
      <c r="A63" s="253"/>
      <c r="B63" s="69" t="s">
        <v>350</v>
      </c>
      <c r="C63" s="34" t="s">
        <v>269</v>
      </c>
      <c r="D63" s="114"/>
      <c r="E63" s="114"/>
      <c r="F63" s="114"/>
      <c r="G63" s="114"/>
      <c r="H63" s="114"/>
      <c r="I63" s="114"/>
      <c r="J63" s="114"/>
      <c r="K63" s="114"/>
      <c r="L63" s="114"/>
      <c r="M63" s="114"/>
      <c r="N63" s="114"/>
      <c r="P63" s="110"/>
      <c r="R63" s="96"/>
    </row>
    <row r="64" spans="1:18" ht="15.75" thickBot="1" x14ac:dyDescent="0.3">
      <c r="A64" s="253"/>
      <c r="B64" s="69" t="s">
        <v>351</v>
      </c>
      <c r="C64" s="34" t="s">
        <v>269</v>
      </c>
      <c r="D64" s="114"/>
      <c r="E64" s="114"/>
      <c r="F64" s="114"/>
      <c r="G64" s="114"/>
      <c r="H64" s="114"/>
      <c r="I64" s="114"/>
      <c r="J64" s="114"/>
      <c r="K64" s="114"/>
      <c r="L64" s="114"/>
      <c r="M64" s="114"/>
      <c r="N64" s="114"/>
      <c r="P64" s="110"/>
      <c r="R64" s="96"/>
    </row>
    <row r="65" spans="1:18" ht="15.75" thickBot="1" x14ac:dyDescent="0.3">
      <c r="A65" s="253"/>
      <c r="B65" s="69" t="s">
        <v>182</v>
      </c>
      <c r="C65" s="34" t="s">
        <v>230</v>
      </c>
      <c r="D65" s="114"/>
      <c r="E65" s="114"/>
      <c r="F65" s="114"/>
      <c r="G65" s="114"/>
      <c r="H65" s="114"/>
      <c r="I65" s="114"/>
      <c r="J65" s="114"/>
      <c r="K65" s="114"/>
      <c r="L65" s="114"/>
      <c r="M65" s="114"/>
      <c r="N65" s="114"/>
      <c r="P65" s="110"/>
      <c r="R65" s="96"/>
    </row>
    <row r="66" spans="1:18" ht="26.25" thickBot="1" x14ac:dyDescent="0.3">
      <c r="A66" s="253"/>
      <c r="B66" s="69" t="s">
        <v>90</v>
      </c>
      <c r="C66" s="34" t="s">
        <v>261</v>
      </c>
      <c r="D66" s="114" t="s">
        <v>428</v>
      </c>
      <c r="E66" s="114" t="s">
        <v>428</v>
      </c>
      <c r="F66" s="114" t="s">
        <v>428</v>
      </c>
      <c r="G66" s="114" t="s">
        <v>428</v>
      </c>
      <c r="H66" s="114" t="s">
        <v>428</v>
      </c>
      <c r="I66" s="114" t="s">
        <v>428</v>
      </c>
      <c r="J66" s="114" t="s">
        <v>428</v>
      </c>
      <c r="K66" s="114" t="s">
        <v>428</v>
      </c>
      <c r="L66" s="114" t="s">
        <v>428</v>
      </c>
      <c r="M66" s="114" t="s">
        <v>428</v>
      </c>
      <c r="N66" s="114" t="s">
        <v>428</v>
      </c>
      <c r="P66" s="110"/>
      <c r="R66" s="96"/>
    </row>
    <row r="67" spans="1:18" ht="15.75" thickBot="1" x14ac:dyDescent="0.3">
      <c r="A67" s="253"/>
      <c r="B67" s="69" t="s">
        <v>91</v>
      </c>
      <c r="C67" s="34" t="s">
        <v>261</v>
      </c>
      <c r="D67" s="114" t="s">
        <v>428</v>
      </c>
      <c r="E67" s="114" t="s">
        <v>428</v>
      </c>
      <c r="F67" s="114" t="s">
        <v>428</v>
      </c>
      <c r="G67" s="114" t="s">
        <v>428</v>
      </c>
      <c r="H67" s="114" t="s">
        <v>428</v>
      </c>
      <c r="I67" s="114" t="s">
        <v>428</v>
      </c>
      <c r="J67" s="114" t="s">
        <v>428</v>
      </c>
      <c r="K67" s="114" t="s">
        <v>428</v>
      </c>
      <c r="L67" s="114" t="s">
        <v>428</v>
      </c>
      <c r="M67" s="114" t="s">
        <v>428</v>
      </c>
      <c r="N67" s="114" t="s">
        <v>428</v>
      </c>
      <c r="P67" s="110"/>
      <c r="R67" s="96"/>
    </row>
    <row r="68" spans="1:18" ht="15.75" thickBot="1" x14ac:dyDescent="0.3">
      <c r="A68" s="253"/>
      <c r="B68" s="69" t="s">
        <v>183</v>
      </c>
      <c r="C68" s="65" t="s">
        <v>230</v>
      </c>
      <c r="D68" s="114">
        <v>149.30000000000001</v>
      </c>
      <c r="E68" s="114"/>
      <c r="F68" s="114"/>
      <c r="G68" s="114"/>
      <c r="H68" s="114"/>
      <c r="I68" s="114"/>
      <c r="J68" s="114"/>
      <c r="K68" s="114">
        <v>149.30000000000001</v>
      </c>
      <c r="L68" s="114"/>
      <c r="M68" s="114"/>
      <c r="N68" s="114"/>
      <c r="P68" s="110"/>
      <c r="R68" s="96"/>
    </row>
    <row r="69" spans="1:18" ht="15.75" thickBot="1" x14ac:dyDescent="0.3">
      <c r="A69" s="253"/>
      <c r="B69" s="69" t="s">
        <v>352</v>
      </c>
      <c r="C69" s="65" t="s">
        <v>230</v>
      </c>
      <c r="D69" s="114"/>
      <c r="E69" s="114"/>
      <c r="F69" s="114">
        <v>67590.933849499997</v>
      </c>
      <c r="G69" s="114"/>
      <c r="H69" s="114"/>
      <c r="I69" s="114"/>
      <c r="J69" s="114"/>
      <c r="K69" s="114"/>
      <c r="L69" s="114"/>
      <c r="M69" s="114"/>
      <c r="N69" s="114"/>
      <c r="P69" s="110"/>
      <c r="R69" s="96"/>
    </row>
    <row r="70" spans="1:18" ht="26.25" thickBot="1" x14ac:dyDescent="0.3">
      <c r="A70" s="253"/>
      <c r="B70" s="69" t="s">
        <v>353</v>
      </c>
      <c r="C70" s="34" t="s">
        <v>261</v>
      </c>
      <c r="D70" s="114">
        <v>5</v>
      </c>
      <c r="E70" s="114">
        <v>5</v>
      </c>
      <c r="F70" s="114">
        <v>5</v>
      </c>
      <c r="G70" s="114">
        <v>5</v>
      </c>
      <c r="H70" s="114">
        <v>5</v>
      </c>
      <c r="I70" s="114">
        <v>5</v>
      </c>
      <c r="J70" s="114">
        <v>5</v>
      </c>
      <c r="K70" s="114">
        <v>0</v>
      </c>
      <c r="L70" s="114">
        <v>0</v>
      </c>
      <c r="M70" s="114">
        <v>0</v>
      </c>
      <c r="N70" s="114">
        <v>0</v>
      </c>
      <c r="P70" s="110"/>
      <c r="R70" s="236"/>
    </row>
    <row r="71" spans="1:18" ht="15.75" thickBot="1" x14ac:dyDescent="0.3">
      <c r="A71" s="253"/>
      <c r="B71" s="69" t="s">
        <v>354</v>
      </c>
      <c r="C71" s="34" t="s">
        <v>269</v>
      </c>
      <c r="D71" s="114">
        <v>56</v>
      </c>
      <c r="E71" s="114">
        <v>56</v>
      </c>
      <c r="F71" s="114">
        <v>56</v>
      </c>
      <c r="G71" s="114">
        <v>56</v>
      </c>
      <c r="H71" s="114">
        <v>56</v>
      </c>
      <c r="I71" s="114">
        <v>56</v>
      </c>
      <c r="J71" s="114">
        <v>56</v>
      </c>
      <c r="K71" s="114">
        <v>0</v>
      </c>
      <c r="L71" s="114">
        <v>0</v>
      </c>
      <c r="M71" s="114">
        <v>0</v>
      </c>
      <c r="N71" s="114">
        <v>0</v>
      </c>
      <c r="P71" s="110"/>
      <c r="R71" s="172"/>
    </row>
    <row r="72" spans="1:18" ht="26.25" thickBot="1" x14ac:dyDescent="0.3">
      <c r="A72" s="253"/>
      <c r="B72" s="69" t="s">
        <v>355</v>
      </c>
      <c r="C72" s="34" t="s">
        <v>261</v>
      </c>
      <c r="D72" s="114">
        <v>0</v>
      </c>
      <c r="E72" s="114">
        <v>0</v>
      </c>
      <c r="F72" s="114">
        <v>0</v>
      </c>
      <c r="G72" s="114">
        <v>0</v>
      </c>
      <c r="H72" s="114">
        <v>0</v>
      </c>
      <c r="I72" s="114">
        <v>0</v>
      </c>
      <c r="J72" s="114">
        <v>0</v>
      </c>
      <c r="K72" s="114">
        <v>0</v>
      </c>
      <c r="L72" s="114">
        <v>0</v>
      </c>
      <c r="M72" s="114">
        <v>0</v>
      </c>
      <c r="N72" s="114">
        <v>0</v>
      </c>
      <c r="P72" s="110"/>
      <c r="R72" s="236"/>
    </row>
    <row r="73" spans="1:18" ht="26.25" thickBot="1" x14ac:dyDescent="0.3">
      <c r="A73" s="253"/>
      <c r="B73" s="69" t="s">
        <v>356</v>
      </c>
      <c r="C73" s="34" t="s">
        <v>269</v>
      </c>
      <c r="D73" s="114">
        <v>0</v>
      </c>
      <c r="E73" s="114">
        <v>0</v>
      </c>
      <c r="F73" s="114">
        <v>0</v>
      </c>
      <c r="G73" s="114">
        <v>0</v>
      </c>
      <c r="H73" s="114">
        <v>0</v>
      </c>
      <c r="I73" s="114">
        <v>0</v>
      </c>
      <c r="J73" s="114">
        <v>0</v>
      </c>
      <c r="K73" s="114">
        <v>0</v>
      </c>
      <c r="L73" s="114">
        <v>0</v>
      </c>
      <c r="M73" s="114">
        <v>0</v>
      </c>
      <c r="N73" s="114">
        <v>0</v>
      </c>
      <c r="P73" s="110"/>
      <c r="R73" s="172"/>
    </row>
    <row r="74" spans="1:18" ht="26.25" thickBot="1" x14ac:dyDescent="0.3">
      <c r="A74" s="253"/>
      <c r="B74" s="69" t="s">
        <v>92</v>
      </c>
      <c r="C74" s="34" t="s">
        <v>261</v>
      </c>
      <c r="D74" s="114">
        <v>2</v>
      </c>
      <c r="E74" s="114">
        <v>2</v>
      </c>
      <c r="F74" s="114">
        <v>2</v>
      </c>
      <c r="G74" s="114">
        <v>2</v>
      </c>
      <c r="H74" s="114">
        <v>2</v>
      </c>
      <c r="I74" s="114">
        <v>2</v>
      </c>
      <c r="J74" s="114">
        <v>2</v>
      </c>
      <c r="K74" s="114">
        <v>2</v>
      </c>
      <c r="L74" s="114">
        <v>2</v>
      </c>
      <c r="M74" s="114">
        <v>2</v>
      </c>
      <c r="N74" s="114">
        <v>2</v>
      </c>
      <c r="P74" s="110"/>
      <c r="R74" s="96"/>
    </row>
    <row r="75" spans="1:18" ht="26.25" thickBot="1" x14ac:dyDescent="0.3">
      <c r="A75" s="253"/>
      <c r="B75" s="69" t="s">
        <v>357</v>
      </c>
      <c r="C75" s="34" t="s">
        <v>261</v>
      </c>
      <c r="D75" s="114">
        <v>4</v>
      </c>
      <c r="E75" s="114">
        <v>4</v>
      </c>
      <c r="F75" s="114">
        <v>4</v>
      </c>
      <c r="G75" s="114">
        <v>4</v>
      </c>
      <c r="H75" s="114">
        <v>4</v>
      </c>
      <c r="I75" s="114">
        <v>4</v>
      </c>
      <c r="J75" s="114">
        <v>4</v>
      </c>
      <c r="K75" s="114">
        <v>4</v>
      </c>
      <c r="L75" s="114">
        <v>4</v>
      </c>
      <c r="M75" s="114">
        <v>4</v>
      </c>
      <c r="N75" s="114">
        <v>4</v>
      </c>
      <c r="P75" s="110"/>
      <c r="R75" s="96"/>
    </row>
    <row r="76" spans="1:18" ht="15.75" thickBot="1" x14ac:dyDescent="0.3">
      <c r="A76" s="253"/>
      <c r="B76" s="69" t="s">
        <v>358</v>
      </c>
      <c r="C76" s="34" t="s">
        <v>269</v>
      </c>
      <c r="D76" s="114">
        <v>100</v>
      </c>
      <c r="E76" s="114">
        <v>100</v>
      </c>
      <c r="F76" s="114">
        <v>100</v>
      </c>
      <c r="G76" s="114">
        <v>100</v>
      </c>
      <c r="H76" s="114">
        <v>100</v>
      </c>
      <c r="I76" s="114">
        <v>100</v>
      </c>
      <c r="J76" s="114">
        <v>100</v>
      </c>
      <c r="K76" s="114">
        <v>100</v>
      </c>
      <c r="L76" s="114">
        <v>100</v>
      </c>
      <c r="M76" s="114">
        <v>100</v>
      </c>
      <c r="N76" s="114">
        <v>100</v>
      </c>
      <c r="P76" s="110"/>
      <c r="R76" s="96"/>
    </row>
    <row r="77" spans="1:18" ht="26.25" thickBot="1" x14ac:dyDescent="0.3">
      <c r="A77" s="253"/>
      <c r="B77" s="69" t="s">
        <v>359</v>
      </c>
      <c r="C77" s="34" t="s">
        <v>261</v>
      </c>
      <c r="D77" s="114">
        <v>5</v>
      </c>
      <c r="E77" s="114">
        <v>5</v>
      </c>
      <c r="F77" s="114">
        <v>5</v>
      </c>
      <c r="G77" s="114">
        <v>5</v>
      </c>
      <c r="H77" s="114">
        <v>5</v>
      </c>
      <c r="I77" s="114">
        <v>5</v>
      </c>
      <c r="J77" s="114">
        <v>5</v>
      </c>
      <c r="K77" s="114">
        <v>5</v>
      </c>
      <c r="L77" s="114">
        <v>5</v>
      </c>
      <c r="M77" s="114">
        <v>5</v>
      </c>
      <c r="N77" s="114">
        <v>5</v>
      </c>
      <c r="P77" s="110"/>
      <c r="R77" s="96"/>
    </row>
    <row r="78" spans="1:18" ht="15.75" thickBot="1" x14ac:dyDescent="0.3">
      <c r="A78" s="253"/>
      <c r="B78" s="69" t="s">
        <v>360</v>
      </c>
      <c r="C78" s="34" t="s">
        <v>269</v>
      </c>
      <c r="D78" s="114">
        <v>100</v>
      </c>
      <c r="E78" s="114">
        <v>100</v>
      </c>
      <c r="F78" s="114">
        <v>100</v>
      </c>
      <c r="G78" s="114">
        <v>100</v>
      </c>
      <c r="H78" s="114">
        <v>100</v>
      </c>
      <c r="I78" s="114">
        <v>100</v>
      </c>
      <c r="J78" s="114">
        <v>100</v>
      </c>
      <c r="K78" s="114">
        <v>100</v>
      </c>
      <c r="L78" s="114">
        <v>100</v>
      </c>
      <c r="M78" s="114">
        <v>100</v>
      </c>
      <c r="N78" s="114">
        <v>100</v>
      </c>
      <c r="P78" s="110"/>
      <c r="R78" s="96"/>
    </row>
    <row r="79" spans="1:18" ht="15.75" thickBot="1" x14ac:dyDescent="0.3">
      <c r="A79" s="253"/>
      <c r="B79" s="69" t="s">
        <v>361</v>
      </c>
      <c r="C79" s="34" t="s">
        <v>261</v>
      </c>
      <c r="D79" s="114"/>
      <c r="E79" s="114"/>
      <c r="F79" s="114"/>
      <c r="G79" s="114"/>
      <c r="H79" s="114"/>
      <c r="I79" s="114"/>
      <c r="J79" s="114"/>
      <c r="K79" s="114"/>
      <c r="L79" s="114"/>
      <c r="M79" s="114"/>
      <c r="N79" s="114"/>
      <c r="P79" s="110"/>
      <c r="R79" s="96"/>
    </row>
    <row r="80" spans="1:18" ht="15.75" thickBot="1" x14ac:dyDescent="0.3">
      <c r="A80" s="253"/>
      <c r="B80" s="69" t="s">
        <v>362</v>
      </c>
      <c r="C80" s="34" t="s">
        <v>269</v>
      </c>
      <c r="D80" s="114"/>
      <c r="E80" s="114"/>
      <c r="F80" s="114"/>
      <c r="G80" s="114"/>
      <c r="H80" s="114"/>
      <c r="I80" s="114"/>
      <c r="J80" s="114"/>
      <c r="K80" s="114"/>
      <c r="L80" s="114"/>
      <c r="M80" s="114"/>
      <c r="N80" s="114"/>
      <c r="P80" s="110"/>
      <c r="R80" s="96"/>
    </row>
    <row r="81" spans="1:18" ht="26.25" thickBot="1" x14ac:dyDescent="0.3">
      <c r="A81" s="253"/>
      <c r="B81" s="69" t="s">
        <v>363</v>
      </c>
      <c r="C81" s="34" t="s">
        <v>261</v>
      </c>
      <c r="D81" s="114"/>
      <c r="E81" s="114"/>
      <c r="F81" s="114"/>
      <c r="G81" s="114"/>
      <c r="H81" s="114"/>
      <c r="I81" s="114"/>
      <c r="J81" s="114"/>
      <c r="K81" s="114"/>
      <c r="L81" s="114"/>
      <c r="M81" s="114"/>
      <c r="N81" s="114"/>
      <c r="P81" s="110"/>
      <c r="R81" s="96"/>
    </row>
    <row r="82" spans="1:18" ht="26.25" thickBot="1" x14ac:dyDescent="0.3">
      <c r="A82" s="253"/>
      <c r="B82" s="69" t="s">
        <v>364</v>
      </c>
      <c r="C82" s="34" t="s">
        <v>269</v>
      </c>
      <c r="D82" s="114"/>
      <c r="E82" s="114"/>
      <c r="F82" s="114"/>
      <c r="G82" s="114"/>
      <c r="H82" s="114"/>
      <c r="I82" s="114"/>
      <c r="J82" s="114"/>
      <c r="K82" s="114"/>
      <c r="L82" s="114"/>
      <c r="M82" s="114"/>
      <c r="N82" s="114"/>
      <c r="P82" s="110"/>
      <c r="R82" s="96"/>
    </row>
    <row r="83" spans="1:18" ht="26.25" thickBot="1" x14ac:dyDescent="0.3">
      <c r="A83" s="253"/>
      <c r="B83" s="69" t="s">
        <v>365</v>
      </c>
      <c r="C83" s="34" t="s">
        <v>261</v>
      </c>
      <c r="D83" s="114"/>
      <c r="E83" s="114"/>
      <c r="F83" s="114"/>
      <c r="G83" s="114"/>
      <c r="H83" s="114"/>
      <c r="I83" s="114"/>
      <c r="J83" s="114"/>
      <c r="K83" s="114"/>
      <c r="L83" s="114"/>
      <c r="M83" s="114"/>
      <c r="N83" s="114"/>
      <c r="P83" s="110"/>
      <c r="R83" s="96"/>
    </row>
    <row r="84" spans="1:18" ht="26.25" thickBot="1" x14ac:dyDescent="0.3">
      <c r="A84" s="253"/>
      <c r="B84" s="69" t="s">
        <v>366</v>
      </c>
      <c r="C84" s="34" t="s">
        <v>269</v>
      </c>
      <c r="D84" s="114"/>
      <c r="E84" s="114"/>
      <c r="F84" s="114"/>
      <c r="G84" s="114"/>
      <c r="H84" s="114"/>
      <c r="I84" s="114"/>
      <c r="J84" s="114"/>
      <c r="K84" s="114"/>
      <c r="L84" s="114"/>
      <c r="M84" s="114"/>
      <c r="N84" s="114"/>
      <c r="P84" s="110"/>
      <c r="R84" s="96"/>
    </row>
    <row r="85" spans="1:18" ht="26.25" thickBot="1" x14ac:dyDescent="0.3">
      <c r="A85" s="253"/>
      <c r="B85" s="69" t="s">
        <v>367</v>
      </c>
      <c r="C85" s="34" t="s">
        <v>269</v>
      </c>
      <c r="D85" s="114"/>
      <c r="E85" s="114"/>
      <c r="F85" s="114"/>
      <c r="G85" s="114"/>
      <c r="H85" s="114"/>
      <c r="I85" s="114"/>
      <c r="J85" s="114"/>
      <c r="K85" s="114"/>
      <c r="L85" s="114"/>
      <c r="M85" s="114"/>
      <c r="N85" s="114"/>
      <c r="P85" s="110"/>
      <c r="R85" s="96"/>
    </row>
    <row r="86" spans="1:18" ht="15.75" thickBot="1" x14ac:dyDescent="0.3">
      <c r="A86" s="253"/>
      <c r="B86" s="69" t="s">
        <v>184</v>
      </c>
      <c r="C86" s="34" t="s">
        <v>217</v>
      </c>
      <c r="D86" s="114"/>
      <c r="E86" s="114"/>
      <c r="F86" s="114"/>
      <c r="G86" s="114"/>
      <c r="H86" s="114"/>
      <c r="I86" s="114"/>
      <c r="J86" s="114"/>
      <c r="K86" s="114"/>
      <c r="L86" s="114"/>
      <c r="M86" s="114"/>
      <c r="N86" s="114"/>
      <c r="P86" s="110"/>
      <c r="R86" s="95"/>
    </row>
    <row r="87" spans="1:18" ht="15.75" thickBot="1" x14ac:dyDescent="0.3">
      <c r="A87" s="253"/>
      <c r="B87" s="69" t="s">
        <v>185</v>
      </c>
      <c r="C87" s="34" t="s">
        <v>217</v>
      </c>
      <c r="D87" s="137">
        <f>'02-Usos'!D45</f>
        <v>2.0739999999999998</v>
      </c>
      <c r="E87" s="137">
        <f>'02-Usos'!E45</f>
        <v>2.0739999999999998</v>
      </c>
      <c r="F87" s="137">
        <f>'02-Usos'!F45</f>
        <v>2.0739999999999998</v>
      </c>
      <c r="G87" s="137">
        <f>'02-Usos'!G45</f>
        <v>2.0739999999999998</v>
      </c>
      <c r="H87" s="137">
        <f>'02-Usos'!H45</f>
        <v>2.0739999999999998</v>
      </c>
      <c r="I87" s="137">
        <f>'02-Usos'!I45</f>
        <v>2.52</v>
      </c>
      <c r="J87" s="137">
        <f>'02-Usos'!J45</f>
        <v>3.79</v>
      </c>
      <c r="K87" s="137">
        <f>'02-Usos'!K45</f>
        <v>3.12</v>
      </c>
      <c r="L87" s="137">
        <f>'02-Usos'!L45</f>
        <v>3.12</v>
      </c>
      <c r="M87" s="137">
        <f>'02-Usos'!M45</f>
        <v>3.12</v>
      </c>
      <c r="N87" s="137">
        <f>'02-Usos'!N45</f>
        <v>2.97</v>
      </c>
      <c r="P87" s="110"/>
      <c r="R87" s="95"/>
    </row>
    <row r="88" spans="1:18" ht="26.25" thickBot="1" x14ac:dyDescent="0.3">
      <c r="A88" s="253"/>
      <c r="B88" s="69" t="s">
        <v>368</v>
      </c>
      <c r="C88" s="34" t="s">
        <v>269</v>
      </c>
      <c r="D88" s="114"/>
      <c r="E88" s="114"/>
      <c r="F88" s="114"/>
      <c r="G88" s="114"/>
      <c r="H88" s="114"/>
      <c r="I88" s="114"/>
      <c r="J88" s="114"/>
      <c r="K88" s="114"/>
      <c r="L88" s="114"/>
      <c r="M88" s="114"/>
      <c r="N88" s="114"/>
      <c r="P88" s="110"/>
      <c r="R88" s="96"/>
    </row>
    <row r="89" spans="1:18" ht="15.75" thickBot="1" x14ac:dyDescent="0.3">
      <c r="A89" s="253"/>
      <c r="B89" s="69" t="s">
        <v>186</v>
      </c>
      <c r="C89" s="34" t="s">
        <v>217</v>
      </c>
      <c r="D89" s="114"/>
      <c r="E89" s="114"/>
      <c r="F89" s="114"/>
      <c r="G89" s="114"/>
      <c r="H89" s="114"/>
      <c r="I89" s="114"/>
      <c r="J89" s="114"/>
      <c r="K89" s="114"/>
      <c r="L89" s="114"/>
      <c r="M89" s="114"/>
      <c r="N89" s="114"/>
      <c r="P89" s="110"/>
      <c r="R89" s="96"/>
    </row>
    <row r="90" spans="1:18" ht="15.75" thickBot="1" x14ac:dyDescent="0.3">
      <c r="A90" s="253"/>
      <c r="B90" s="69" t="s">
        <v>187</v>
      </c>
      <c r="C90" s="34" t="s">
        <v>217</v>
      </c>
      <c r="D90" s="137">
        <f>'02-Usos'!D51</f>
        <v>5.07</v>
      </c>
      <c r="E90" s="137">
        <f>'02-Usos'!E51</f>
        <v>5.07</v>
      </c>
      <c r="F90" s="137">
        <f>'02-Usos'!F51</f>
        <v>5.07</v>
      </c>
      <c r="G90" s="137">
        <f>'02-Usos'!G51</f>
        <v>5.07</v>
      </c>
      <c r="H90" s="137">
        <f>'02-Usos'!H51</f>
        <v>5.07</v>
      </c>
      <c r="I90" s="137">
        <f>'02-Usos'!I51</f>
        <v>4.66</v>
      </c>
      <c r="J90" s="137">
        <f>'02-Usos'!J51</f>
        <v>4.75</v>
      </c>
      <c r="K90" s="137">
        <f>'02-Usos'!K51</f>
        <v>5.34</v>
      </c>
      <c r="L90" s="137">
        <f>'02-Usos'!L51</f>
        <v>5.34</v>
      </c>
      <c r="M90" s="137">
        <f>'02-Usos'!M51</f>
        <v>5.34</v>
      </c>
      <c r="N90" s="137">
        <f>'02-Usos'!N51</f>
        <v>6.79</v>
      </c>
      <c r="P90" s="110"/>
      <c r="R90" s="96"/>
    </row>
    <row r="91" spans="1:18" ht="26.25" thickBot="1" x14ac:dyDescent="0.3">
      <c r="A91" s="253"/>
      <c r="B91" s="69" t="s">
        <v>369</v>
      </c>
      <c r="C91" s="34" t="s">
        <v>269</v>
      </c>
      <c r="D91" s="114"/>
      <c r="E91" s="114"/>
      <c r="F91" s="114"/>
      <c r="G91" s="114"/>
      <c r="H91" s="114"/>
      <c r="I91" s="114"/>
      <c r="J91" s="114"/>
      <c r="K91" s="114"/>
      <c r="L91" s="114"/>
      <c r="M91" s="114"/>
      <c r="N91" s="114"/>
      <c r="P91" s="110"/>
      <c r="R91" s="96"/>
    </row>
    <row r="92" spans="1:18" ht="15.75" thickBot="1" x14ac:dyDescent="0.3">
      <c r="A92" s="253"/>
      <c r="B92" s="69" t="s">
        <v>188</v>
      </c>
      <c r="C92" s="34" t="s">
        <v>217</v>
      </c>
      <c r="D92" s="137">
        <v>0.96299999999999997</v>
      </c>
      <c r="E92" s="137">
        <v>0.96299999999999997</v>
      </c>
      <c r="F92" s="137">
        <v>0.96299999999999997</v>
      </c>
      <c r="G92" s="137">
        <v>0.96299999999999997</v>
      </c>
      <c r="H92" s="137">
        <v>0.96299999999999997</v>
      </c>
      <c r="I92" s="137">
        <v>0.96299999999999997</v>
      </c>
      <c r="J92" s="137">
        <v>0.96299999999999997</v>
      </c>
      <c r="K92" s="119">
        <v>1.06</v>
      </c>
      <c r="L92" s="119">
        <v>1.06</v>
      </c>
      <c r="M92" s="119">
        <v>1.06</v>
      </c>
      <c r="N92" s="119">
        <v>1.06</v>
      </c>
      <c r="P92" s="110"/>
      <c r="R92" s="96"/>
    </row>
    <row r="93" spans="1:18" ht="15.75" thickBot="1" x14ac:dyDescent="0.3">
      <c r="A93" s="253"/>
      <c r="B93" s="69" t="s">
        <v>189</v>
      </c>
      <c r="C93" s="34" t="s">
        <v>218</v>
      </c>
      <c r="D93" s="114"/>
      <c r="E93" s="114"/>
      <c r="F93" s="114"/>
      <c r="G93" s="114"/>
      <c r="H93" s="114"/>
      <c r="I93" s="114"/>
      <c r="J93" s="114"/>
      <c r="K93" s="114"/>
      <c r="L93" s="114"/>
      <c r="M93" s="114"/>
      <c r="N93" s="114"/>
      <c r="P93" s="110"/>
      <c r="R93" s="95"/>
    </row>
    <row r="94" spans="1:18" ht="15.75" thickBot="1" x14ac:dyDescent="0.3">
      <c r="A94" s="253"/>
      <c r="B94" s="69" t="s">
        <v>190</v>
      </c>
      <c r="C94" s="34" t="s">
        <v>217</v>
      </c>
      <c r="D94" s="114"/>
      <c r="E94" s="114"/>
      <c r="F94" s="114"/>
      <c r="G94" s="114"/>
      <c r="H94" s="114"/>
      <c r="I94" s="114"/>
      <c r="J94" s="114"/>
      <c r="K94" s="114"/>
      <c r="L94" s="114"/>
      <c r="M94" s="114"/>
      <c r="N94" s="114"/>
      <c r="P94" s="110"/>
      <c r="R94" s="96"/>
    </row>
    <row r="95" spans="1:18" ht="15.75" thickBot="1" x14ac:dyDescent="0.3">
      <c r="A95" s="253"/>
      <c r="B95" s="69" t="s">
        <v>191</v>
      </c>
      <c r="C95" s="34" t="s">
        <v>217</v>
      </c>
      <c r="D95" s="138">
        <f>'02-Usos'!D67</f>
        <v>1.2999999999999999E-3</v>
      </c>
      <c r="E95" s="138">
        <f>'02-Usos'!E67</f>
        <v>1.2999999999999999E-3</v>
      </c>
      <c r="F95" s="138">
        <f>'02-Usos'!F67</f>
        <v>1.2999999999999999E-3</v>
      </c>
      <c r="G95" s="138">
        <f>'02-Usos'!G67</f>
        <v>1.2999999999999999E-3</v>
      </c>
      <c r="H95" s="138">
        <f>'02-Usos'!H67</f>
        <v>1.2999999999999999E-3</v>
      </c>
      <c r="I95" s="138">
        <f>'02-Usos'!I67</f>
        <v>1.2999999999999999E-3</v>
      </c>
      <c r="J95" s="138">
        <f>'02-Usos'!J67</f>
        <v>1.2999999999999999E-3</v>
      </c>
      <c r="K95" s="138">
        <f>'02-Usos'!K67</f>
        <v>0.57999999999999996</v>
      </c>
      <c r="L95" s="138">
        <f>'02-Usos'!L67</f>
        <v>0.57999999999999996</v>
      </c>
      <c r="M95" s="138">
        <f>'02-Usos'!M67</f>
        <v>0.57999999999999996</v>
      </c>
      <c r="N95" s="138">
        <f>'02-Usos'!N67</f>
        <v>0.57999999999999996</v>
      </c>
      <c r="P95" s="110"/>
      <c r="R95" s="96"/>
    </row>
    <row r="96" spans="1:18" ht="15.75" thickBot="1" x14ac:dyDescent="0.3">
      <c r="A96" s="253"/>
      <c r="B96" s="69" t="s">
        <v>192</v>
      </c>
      <c r="C96" s="34" t="s">
        <v>217</v>
      </c>
      <c r="D96" s="119">
        <f>'02-Usos'!D66</f>
        <v>0</v>
      </c>
      <c r="E96" s="119">
        <f>'02-Usos'!E66</f>
        <v>0</v>
      </c>
      <c r="F96" s="119">
        <f>'02-Usos'!F66</f>
        <v>0</v>
      </c>
      <c r="G96" s="119">
        <f>'02-Usos'!G66</f>
        <v>0</v>
      </c>
      <c r="H96" s="119">
        <f>'02-Usos'!H66</f>
        <v>0</v>
      </c>
      <c r="I96" s="119">
        <f>'02-Usos'!I66</f>
        <v>0</v>
      </c>
      <c r="J96" s="119">
        <f>'02-Usos'!J66</f>
        <v>0</v>
      </c>
      <c r="K96" s="119">
        <f>'02-Usos'!K66</f>
        <v>0</v>
      </c>
      <c r="L96" s="119">
        <f>'02-Usos'!L66</f>
        <v>0</v>
      </c>
      <c r="M96" s="119">
        <f>'02-Usos'!M66</f>
        <v>0</v>
      </c>
      <c r="N96" s="119">
        <f>'02-Usos'!N66</f>
        <v>1.52</v>
      </c>
      <c r="P96" s="110"/>
      <c r="R96" s="95"/>
    </row>
    <row r="97" spans="1:18" ht="15.75" thickBot="1" x14ac:dyDescent="0.3">
      <c r="A97" s="253"/>
      <c r="B97" s="69" t="s">
        <v>370</v>
      </c>
      <c r="C97" s="34" t="s">
        <v>230</v>
      </c>
      <c r="D97" s="119">
        <f>'02-Usos'!D13</f>
        <v>806.3</v>
      </c>
      <c r="E97" s="119">
        <f>'02-Usos'!E13</f>
        <v>413.71</v>
      </c>
      <c r="F97" s="119">
        <f>'02-Usos'!G13</f>
        <v>766.3</v>
      </c>
      <c r="G97" s="119">
        <f>'02-Usos'!H13</f>
        <v>727.8</v>
      </c>
      <c r="H97" s="119">
        <f>'02-Usos'!I13</f>
        <v>690</v>
      </c>
      <c r="I97" s="119">
        <f>'02-Usos'!J13</f>
        <v>696.8</v>
      </c>
      <c r="J97" s="119">
        <f>'02-Usos'!K13</f>
        <v>676.7</v>
      </c>
      <c r="K97" s="119">
        <f>'02-Usos'!L13</f>
        <v>970.4</v>
      </c>
      <c r="L97" s="119">
        <f>'02-Usos'!M13</f>
        <v>970.4</v>
      </c>
      <c r="M97" s="119">
        <f>'02-Usos'!N13</f>
        <v>970.4</v>
      </c>
      <c r="N97" s="114"/>
      <c r="P97" s="110"/>
      <c r="R97" s="96"/>
    </row>
    <row r="98" spans="1:18" ht="15.75" thickBot="1" x14ac:dyDescent="0.3">
      <c r="A98" s="253"/>
      <c r="B98" s="69" t="s">
        <v>371</v>
      </c>
      <c r="C98" s="34" t="s">
        <v>269</v>
      </c>
      <c r="D98" s="114"/>
      <c r="E98" s="114"/>
      <c r="F98" s="114"/>
      <c r="G98" s="114"/>
      <c r="H98" s="114"/>
      <c r="I98" s="114"/>
      <c r="J98" s="114"/>
      <c r="K98" s="114"/>
      <c r="L98" s="114"/>
      <c r="M98" s="114"/>
      <c r="N98" s="114"/>
      <c r="P98" s="110"/>
      <c r="R98" s="96"/>
    </row>
    <row r="99" spans="1:18" ht="15.75" thickBot="1" x14ac:dyDescent="0.3">
      <c r="A99" s="253"/>
      <c r="B99" s="69" t="s">
        <v>372</v>
      </c>
      <c r="C99" s="34" t="s">
        <v>269</v>
      </c>
      <c r="D99" s="114"/>
      <c r="E99" s="114"/>
      <c r="F99" s="114"/>
      <c r="G99" s="114"/>
      <c r="H99" s="114"/>
      <c r="I99" s="114"/>
      <c r="J99" s="114"/>
      <c r="K99" s="114"/>
      <c r="L99" s="114"/>
      <c r="M99" s="114"/>
      <c r="N99" s="114"/>
      <c r="P99" s="110"/>
      <c r="R99" s="96"/>
    </row>
    <row r="100" spans="1:18" ht="15.75" thickBot="1" x14ac:dyDescent="0.3">
      <c r="A100" s="253"/>
      <c r="B100" s="69" t="s">
        <v>373</v>
      </c>
      <c r="C100" s="34" t="s">
        <v>269</v>
      </c>
      <c r="D100" s="114"/>
      <c r="E100" s="114"/>
      <c r="F100" s="114"/>
      <c r="G100" s="114"/>
      <c r="H100" s="114"/>
      <c r="I100" s="114"/>
      <c r="J100" s="114"/>
      <c r="K100" s="114"/>
      <c r="L100" s="114"/>
      <c r="M100" s="114"/>
      <c r="N100" s="114"/>
      <c r="P100" s="110"/>
      <c r="R100" s="96"/>
    </row>
    <row r="101" spans="1:18" ht="26.25" thickBot="1" x14ac:dyDescent="0.3">
      <c r="A101" s="253"/>
      <c r="B101" s="69" t="s">
        <v>193</v>
      </c>
      <c r="C101" s="65" t="s">
        <v>194</v>
      </c>
      <c r="D101" s="114"/>
      <c r="E101" s="114"/>
      <c r="F101" s="114"/>
      <c r="G101" s="114"/>
      <c r="H101" s="114"/>
      <c r="I101" s="114"/>
      <c r="J101" s="114"/>
      <c r="K101" s="114"/>
      <c r="L101" s="114"/>
      <c r="M101" s="114"/>
      <c r="N101" s="114"/>
      <c r="P101" s="110"/>
      <c r="R101" s="96"/>
    </row>
    <row r="102" spans="1:18" ht="26.25" thickBot="1" x14ac:dyDescent="0.3">
      <c r="A102" s="253"/>
      <c r="B102" s="69" t="s">
        <v>398</v>
      </c>
      <c r="C102" s="65" t="s">
        <v>399</v>
      </c>
      <c r="D102" s="114"/>
      <c r="E102" s="114"/>
      <c r="F102" s="114"/>
      <c r="G102" s="114"/>
      <c r="H102" s="114"/>
      <c r="I102" s="114"/>
      <c r="J102" s="114"/>
      <c r="K102" s="114"/>
      <c r="L102" s="114"/>
      <c r="M102" s="114"/>
      <c r="N102" s="114"/>
      <c r="P102" s="110"/>
      <c r="R102" s="96"/>
    </row>
    <row r="103" spans="1:18" ht="15.75" thickBot="1" x14ac:dyDescent="0.3">
      <c r="A103" s="253"/>
      <c r="B103" s="69" t="s">
        <v>195</v>
      </c>
      <c r="C103" s="65" t="s">
        <v>194</v>
      </c>
      <c r="D103" s="114"/>
      <c r="E103" s="114"/>
      <c r="F103" s="114"/>
      <c r="G103" s="114"/>
      <c r="H103" s="114"/>
      <c r="I103" s="114"/>
      <c r="J103" s="114"/>
      <c r="K103" s="114"/>
      <c r="L103" s="114"/>
      <c r="M103" s="114"/>
      <c r="N103" s="114"/>
      <c r="P103" s="110"/>
      <c r="R103" s="96"/>
    </row>
    <row r="104" spans="1:18" ht="15.75" thickBot="1" x14ac:dyDescent="0.3">
      <c r="A104" s="253"/>
      <c r="B104" s="69" t="s">
        <v>400</v>
      </c>
      <c r="C104" s="65" t="s">
        <v>194</v>
      </c>
      <c r="D104" s="114"/>
      <c r="E104" s="114"/>
      <c r="F104" s="114"/>
      <c r="G104" s="114"/>
      <c r="H104" s="114"/>
      <c r="I104" s="114"/>
      <c r="J104" s="114"/>
      <c r="K104" s="114"/>
      <c r="L104" s="114"/>
      <c r="M104" s="114"/>
      <c r="N104" s="114"/>
      <c r="P104" s="110"/>
      <c r="R104" s="96"/>
    </row>
    <row r="105" spans="1:18" ht="26.25" thickBot="1" x14ac:dyDescent="0.3">
      <c r="A105" s="254"/>
      <c r="B105" s="69" t="s">
        <v>374</v>
      </c>
      <c r="C105" s="65" t="s">
        <v>269</v>
      </c>
      <c r="D105" s="114">
        <v>81</v>
      </c>
      <c r="E105" s="114">
        <v>81</v>
      </c>
      <c r="F105" s="114">
        <v>81</v>
      </c>
      <c r="G105" s="114">
        <v>81</v>
      </c>
      <c r="H105" s="114">
        <v>81</v>
      </c>
      <c r="I105" s="114">
        <v>81</v>
      </c>
      <c r="J105" s="114">
        <v>81</v>
      </c>
      <c r="K105" s="114">
        <v>81</v>
      </c>
      <c r="L105" s="114">
        <v>81</v>
      </c>
      <c r="M105" s="114">
        <v>81</v>
      </c>
      <c r="N105" s="114">
        <v>81</v>
      </c>
      <c r="P105" s="110"/>
      <c r="R105" s="96"/>
    </row>
    <row r="106" spans="1:18" ht="15.75" thickBot="1" x14ac:dyDescent="0.3">
      <c r="L106" s="67"/>
      <c r="M106" s="67"/>
      <c r="N106" s="67"/>
    </row>
    <row r="107" spans="1:18" x14ac:dyDescent="0.25">
      <c r="A107" s="240" t="s">
        <v>448</v>
      </c>
      <c r="B107" s="241"/>
      <c r="C107" s="241"/>
      <c r="D107" s="241"/>
      <c r="E107" s="241"/>
      <c r="F107" s="241"/>
      <c r="G107" s="241"/>
      <c r="H107" s="241"/>
      <c r="I107" s="241"/>
      <c r="J107" s="241"/>
      <c r="K107" s="241"/>
      <c r="L107" s="241"/>
      <c r="M107" s="241"/>
      <c r="N107" s="242"/>
    </row>
    <row r="108" spans="1:18" x14ac:dyDescent="0.25">
      <c r="A108" s="243"/>
      <c r="B108" s="244"/>
      <c r="C108" s="244"/>
      <c r="D108" s="244"/>
      <c r="E108" s="244"/>
      <c r="F108" s="244"/>
      <c r="G108" s="244"/>
      <c r="H108" s="244"/>
      <c r="I108" s="244"/>
      <c r="J108" s="244"/>
      <c r="K108" s="244"/>
      <c r="L108" s="244"/>
      <c r="M108" s="244"/>
      <c r="N108" s="245"/>
    </row>
    <row r="109" spans="1:18" x14ac:dyDescent="0.25">
      <c r="A109" s="243"/>
      <c r="B109" s="244"/>
      <c r="C109" s="244"/>
      <c r="D109" s="244"/>
      <c r="E109" s="244"/>
      <c r="F109" s="244"/>
      <c r="G109" s="244"/>
      <c r="H109" s="244"/>
      <c r="I109" s="244"/>
      <c r="J109" s="244"/>
      <c r="K109" s="244"/>
      <c r="L109" s="244"/>
      <c r="M109" s="244"/>
      <c r="N109" s="245"/>
    </row>
    <row r="110" spans="1:18" x14ac:dyDescent="0.25">
      <c r="A110" s="243"/>
      <c r="B110" s="244"/>
      <c r="C110" s="244"/>
      <c r="D110" s="244"/>
      <c r="E110" s="244"/>
      <c r="F110" s="244"/>
      <c r="G110" s="244"/>
      <c r="H110" s="244"/>
      <c r="I110" s="244"/>
      <c r="J110" s="244"/>
      <c r="K110" s="244"/>
      <c r="L110" s="244"/>
      <c r="M110" s="244"/>
      <c r="N110" s="245"/>
    </row>
    <row r="111" spans="1:18" x14ac:dyDescent="0.25">
      <c r="A111" s="243"/>
      <c r="B111" s="244"/>
      <c r="C111" s="244"/>
      <c r="D111" s="244"/>
      <c r="E111" s="244"/>
      <c r="F111" s="244"/>
      <c r="G111" s="244"/>
      <c r="H111" s="244"/>
      <c r="I111" s="244"/>
      <c r="J111" s="244"/>
      <c r="K111" s="244"/>
      <c r="L111" s="244"/>
      <c r="M111" s="244"/>
      <c r="N111" s="245"/>
    </row>
    <row r="112" spans="1:18" x14ac:dyDescent="0.25">
      <c r="A112" s="243"/>
      <c r="B112" s="244"/>
      <c r="C112" s="244"/>
      <c r="D112" s="244"/>
      <c r="E112" s="244"/>
      <c r="F112" s="244"/>
      <c r="G112" s="244"/>
      <c r="H112" s="244"/>
      <c r="I112" s="244"/>
      <c r="J112" s="244"/>
      <c r="K112" s="244"/>
      <c r="L112" s="244"/>
      <c r="M112" s="244"/>
      <c r="N112" s="245"/>
    </row>
    <row r="113" spans="1:14" ht="15.75" thickBot="1" x14ac:dyDescent="0.3">
      <c r="A113" s="246"/>
      <c r="B113" s="247"/>
      <c r="C113" s="247"/>
      <c r="D113" s="247"/>
      <c r="E113" s="247"/>
      <c r="F113" s="247"/>
      <c r="G113" s="247"/>
      <c r="H113" s="247"/>
      <c r="I113" s="247"/>
      <c r="J113" s="247"/>
      <c r="K113" s="247"/>
      <c r="L113" s="247"/>
      <c r="M113" s="247"/>
      <c r="N113" s="248"/>
    </row>
    <row r="114" spans="1:14" x14ac:dyDescent="0.25">
      <c r="N114" s="87"/>
    </row>
  </sheetData>
  <mergeCells count="6">
    <mergeCell ref="R70:R71"/>
    <mergeCell ref="R72:R73"/>
    <mergeCell ref="A107:N113"/>
    <mergeCell ref="A3:B3"/>
    <mergeCell ref="A4:A51"/>
    <mergeCell ref="A52:A105"/>
  </mergeCells>
  <phoneticPr fontId="15" type="noConversion"/>
  <pageMargins left="0.47244094488188981" right="0.11811023622047245" top="0.55118110236220474" bottom="0.27559055118110237" header="0.47244094488188981" footer="0.23622047244094491"/>
  <pageSetup paperSize="8" scale="7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10</vt:i4>
      </vt:variant>
    </vt:vector>
  </HeadingPairs>
  <TitlesOfParts>
    <vt:vector size="17" baseType="lpstr">
      <vt:lpstr>Indice</vt:lpstr>
      <vt:lpstr>00-Datos generales</vt:lpstr>
      <vt:lpstr>01-Recursos </vt:lpstr>
      <vt:lpstr>02-Usos</vt:lpstr>
      <vt:lpstr>03-Q ecologicos</vt:lpstr>
      <vt:lpstr>04-Estado masas</vt:lpstr>
      <vt:lpstr>06-Otros</vt:lpstr>
      <vt:lpstr>'00-Datos generales'!Área_de_impresión</vt:lpstr>
      <vt:lpstr>'01-Recursos '!Área_de_impresión</vt:lpstr>
      <vt:lpstr>'02-Usos'!Área_de_impresión</vt:lpstr>
      <vt:lpstr>'03-Q ecologicos'!Área_de_impresión</vt:lpstr>
      <vt:lpstr>'04-Estado masas'!Área_de_impresión</vt:lpstr>
      <vt:lpstr>'06-Otros'!Área_de_impresión</vt:lpstr>
      <vt:lpstr>Indice!Área_de_impresión</vt:lpstr>
      <vt:lpstr>'02-Usos'!Títulos_a_imprimir</vt:lpstr>
      <vt:lpstr>'04-Estado masas'!Títulos_a_imprimir</vt:lpstr>
      <vt:lpstr>'06-Otros'!Títulos_a_imprimir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ACARRASCO</dc:creator>
  <cp:lastModifiedBy>Robledo Jimenez, Marta</cp:lastModifiedBy>
  <cp:lastPrinted>2019-12-19T09:41:20Z</cp:lastPrinted>
  <dcterms:created xsi:type="dcterms:W3CDTF">2017-11-13T10:35:38Z</dcterms:created>
  <dcterms:modified xsi:type="dcterms:W3CDTF">2023-09-13T16:05:53Z</dcterms:modified>
</cp:coreProperties>
</file>